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640" firstSheet="2" activeTab="8"/>
  </bookViews>
  <sheets>
    <sheet name="TABELLA 1-1" sheetId="1" r:id="rId1"/>
    <sheet name="TABELLA 1-2" sheetId="2" r:id="rId2"/>
    <sheet name="TABELLA 1-3" sheetId="3" r:id="rId3"/>
    <sheet name="TABELLA 1-4" sheetId="4" r:id="rId4"/>
    <sheet name="TABELLA 2" sheetId="5" r:id="rId5"/>
    <sheet name="TABELLA 3" sheetId="6" r:id="rId6"/>
    <sheet name="TABELLA 4" sheetId="7" r:id="rId7"/>
    <sheet name="TABELLA 5" sheetId="8" r:id="rId8"/>
    <sheet name="TABELLA 6" sheetId="9" r:id="rId9"/>
  </sheets>
  <definedNames>
    <definedName name="_xlnm.Print_Area" localSheetId="2">'TABELLA 1-3'!$A$1:$J$37</definedName>
    <definedName name="_xlnm.Print_Area" localSheetId="3">'TABELLA 1-4'!$1:$27</definedName>
    <definedName name="_xlnm.Print_Area" localSheetId="4">'TABELLA 2'!$1:$45</definedName>
    <definedName name="_xlnm.Print_Area" localSheetId="5">'TABELLA 3'!$1:$31</definedName>
    <definedName name="_xlnm.Print_Area" localSheetId="6">'TABELLA 4'!$A$1:$H$34</definedName>
    <definedName name="_xlnm.Print_Area" localSheetId="7">'TABELLA 5'!$A$1:$I$72</definedName>
    <definedName name="_xlnm.Print_Area" localSheetId="8">'TABELLA 6'!$A$1:$H$31</definedName>
  </definedNames>
  <calcPr fullCalcOnLoad="1"/>
</workbook>
</file>

<file path=xl/sharedStrings.xml><?xml version="1.0" encoding="utf-8"?>
<sst xmlns="http://schemas.openxmlformats.org/spreadsheetml/2006/main" count="421" uniqueCount="179">
  <si>
    <t>Allegato 4</t>
  </si>
  <si>
    <t>Tabella 1</t>
  </si>
  <si>
    <t>PIANO DI MANUTENZIONE PROGRAMMATA</t>
  </si>
  <si>
    <t>DETTAGLIO LAVORAZIONI</t>
  </si>
  <si>
    <t xml:space="preserve">(COMPILARE UNA SCHEDA PER CIASCUNA TIPOLOGIA DI LAVORAZIONE INDICANDO LE OPERAZIONI CON MASSIMO DETTAGLIO POSSIBILE)
</t>
  </si>
  <si>
    <t>AUTOBUS TIPO:</t>
  </si>
  <si>
    <t>DENOMINAZIONE DELLA LAVORAZIONE:</t>
  </si>
  <si>
    <t>CADENZA CHILOMETRICA DELLA LAVORAZIONE:</t>
  </si>
  <si>
    <t>M.D.O.</t>
  </si>
  <si>
    <t xml:space="preserve">MATERIALI </t>
  </si>
  <si>
    <t>ATTREZZ.
SPECIALI</t>
  </si>
  <si>
    <t>DESCRIZIONE DELLE ATTIVITA'</t>
  </si>
  <si>
    <r>
      <t xml:space="preserve">ORE ( * ) </t>
    </r>
    <r>
      <rPr>
        <sz val="9"/>
        <rFont val="Arial Narrow"/>
        <family val="2"/>
      </rPr>
      <t>(centesimali)</t>
    </r>
  </si>
  <si>
    <t>COSTO
(35 €/h)</t>
  </si>
  <si>
    <r>
      <t>Costo unitario</t>
    </r>
    <r>
      <rPr>
        <sz val="10"/>
        <rFont val="Arial Narrow"/>
        <family val="2"/>
      </rPr>
      <t xml:space="preserve">
</t>
    </r>
  </si>
  <si>
    <t>Q.TA'</t>
  </si>
  <si>
    <t>TOTALE</t>
  </si>
  <si>
    <t>Descrizione
Costo</t>
  </si>
  <si>
    <t>TOTALE COSTO</t>
  </si>
  <si>
    <t>Luci</t>
  </si>
  <si>
    <t>Riscaldamento</t>
  </si>
  <si>
    <t>( * )</t>
  </si>
  <si>
    <t xml:space="preserve">in misura centesimale includendo le ore accessorie (smontaggio parti per accedere </t>
  </si>
  <si>
    <r>
      <t xml:space="preserve">Prezzo netto : si intende un prezzo già scontato e definito per GTT </t>
    </r>
    <r>
      <rPr>
        <sz val="10"/>
        <rFont val="Arial"/>
        <family val="0"/>
      </rPr>
      <t xml:space="preserve">
</t>
    </r>
  </si>
  <si>
    <t>LA DITTA (timbro e firma)</t>
  </si>
  <si>
    <t>Tabella 2</t>
  </si>
  <si>
    <t xml:space="preserve">CHILOMETRI </t>
  </si>
  <si>
    <t xml:space="preserve">LAVORAZIONE  </t>
  </si>
  <si>
    <r>
      <t xml:space="preserve">ORE M.D.O  </t>
    </r>
    <r>
      <rPr>
        <sz val="9"/>
        <rFont val="Arial"/>
        <family val="2"/>
      </rPr>
      <t>(centesimali)</t>
    </r>
  </si>
  <si>
    <t>COSTO TOT. M.D.O 
(costo orario convenzionale pari a 35€/h)</t>
  </si>
  <si>
    <r>
      <t xml:space="preserve">COSTO MATERIALI   </t>
    </r>
    <r>
      <rPr>
        <sz val="9"/>
        <rFont val="Arial"/>
        <family val="2"/>
      </rPr>
      <t>(senza IVA)
*</t>
    </r>
  </si>
  <si>
    <t>TOTALE COSTO LAVORAZIONE</t>
  </si>
  <si>
    <t>* escluse attrezzature</t>
  </si>
  <si>
    <t>A</t>
  </si>
  <si>
    <t>(COMPILARE UNA SCHEDA PER CIASCUNA TIPOLOGIA DI LAVORAZIONE INDICANDO LE OPERAZIONI CON MASSIMO DETTAGLIO POSSIBILE)</t>
  </si>
  <si>
    <t>MATERIALI</t>
  </si>
  <si>
    <t>Costo unitario</t>
  </si>
  <si>
    <t>le ore di mano d'opera devono essere indicate ripartite su ogni singola voce di attività</t>
  </si>
  <si>
    <t>all'organo interessato, ecc)</t>
  </si>
  <si>
    <t>il costo della manodopera  è assunto convenzionalmente pari a 35 €/h</t>
  </si>
  <si>
    <t>Prezzo netto : si intende un prezzo già scontato e definito per GTT</t>
  </si>
  <si>
    <t>A1</t>
  </si>
  <si>
    <t>…</t>
  </si>
  <si>
    <t>..</t>
  </si>
  <si>
    <t>A2</t>
  </si>
  <si>
    <t>15.000km</t>
  </si>
  <si>
    <t>30,000km</t>
  </si>
  <si>
    <t>Cinematica di potenza</t>
  </si>
  <si>
    <t>Pulire presa di ricarica</t>
  </si>
  <si>
    <t xml:space="preserve">Controllare l'integrita dei cavi trifase e delle scatole di derivazione </t>
  </si>
  <si>
    <t>Verificare messa a terra dei motori</t>
  </si>
  <si>
    <t>Verificare lo stato dei radiatori</t>
  </si>
  <si>
    <t>Freni</t>
  </si>
  <si>
    <t>Verificare il gioco del pedale del freno</t>
  </si>
  <si>
    <t>Verificare l'efficienza del freno di servizio e stazionamento</t>
  </si>
  <si>
    <t>Controllare l'assenza di perdite dalle tubazione e valvole</t>
  </si>
  <si>
    <t>Scaricare la condensa dai serbatoi</t>
  </si>
  <si>
    <t>Compressore</t>
  </si>
  <si>
    <t>Verificare ed eventualmente sostituire il filtro della presa d'aria</t>
  </si>
  <si>
    <t>Verificare ed eventualmente sostituire il tubo di aspirazione del compressore</t>
  </si>
  <si>
    <t>Verificare l'integrità dei tubi flessibili in gomma</t>
  </si>
  <si>
    <t>Pulire il radiatore e la ventola del motore</t>
  </si>
  <si>
    <t>Sterzo</t>
  </si>
  <si>
    <t>Verificare il livello olio idroguida</t>
  </si>
  <si>
    <t xml:space="preserve">Verificare l'assenza di giochi e perdite della pompa del servosterzo </t>
  </si>
  <si>
    <t>Controllare il serraggio del braccio dell'articolazione e del perno fuso</t>
  </si>
  <si>
    <t>Verificare serraggio di viti e bulloni</t>
  </si>
  <si>
    <t>Ispezionare perni fusi dello sterzo e verificare l'ingrassaggio</t>
  </si>
  <si>
    <t>Verificare l'assenza di perdite dalla scatola dello sterzo</t>
  </si>
  <si>
    <t>Ispezionare il collegamento degli snodi e dei giunti a sfera dei tiranti</t>
  </si>
  <si>
    <t>Controllare gioco e funzionalità dello sterzo</t>
  </si>
  <si>
    <t>Controllare l'integrità dei tubi flessibili</t>
  </si>
  <si>
    <t xml:space="preserve">Controllare l'integrità dei supporti elastici </t>
  </si>
  <si>
    <t>Assale anteriore/posteriore</t>
  </si>
  <si>
    <t>Controllare la pressione degli pneumatici e il serraggio delle ruote</t>
  </si>
  <si>
    <t>Controllare assenza danni o deformazioni dell'assieme cerchio/pneumatico</t>
  </si>
  <si>
    <t>Controllare presenza corpi estranei nel battistrada degli pneumatici</t>
  </si>
  <si>
    <t>Controllare pneumatici (presenza segni di usura anomala)</t>
  </si>
  <si>
    <t>Controllare l'assenza di perdite di aria da tubi e dalle valvole delle sospensioni</t>
  </si>
  <si>
    <t xml:space="preserve">Controllare gioco dell'assale anteriore e dei fuselli </t>
  </si>
  <si>
    <t>Controllare coppia serraggio dei puntoni anteriori e posteriori</t>
  </si>
  <si>
    <t>Controllare serraggio barre stabilizzatrici anteriori e posteriori e verificare l'usura dei supporti in gomma</t>
  </si>
  <si>
    <t xml:space="preserve">Effettuare ingrassaggio </t>
  </si>
  <si>
    <t>Sistema di raffreddamento</t>
  </si>
  <si>
    <t>Verificare livello liquido di raffreddamento</t>
  </si>
  <si>
    <t>Controllare il funzionamento di pompe e ventole</t>
  </si>
  <si>
    <t>Scatola Distribuzione</t>
  </si>
  <si>
    <t>Controllare il fissaggio/serraggio delle connessioni</t>
  </si>
  <si>
    <t>Convertitore DC
Controllo trazione
Controllo Sterzo</t>
  </si>
  <si>
    <t xml:space="preserve">Controllare il fissaggio/serraggio delle connessioni a bassa tensione </t>
  </si>
  <si>
    <t xml:space="preserve">Controllare il fissaggio/serraggio delle connessioni alta tensione </t>
  </si>
  <si>
    <t>Controllare il fissaggio/serraggio e l'assenza di perdite dai tubi del circuito di raffreddamento delle centraline</t>
  </si>
  <si>
    <t>Controllare il fissaggio/serraggio delle viti dei supporti</t>
  </si>
  <si>
    <t>Scatola distribuzione Alto Voltaggio (HVDB)</t>
  </si>
  <si>
    <t>Controllare il fissaggio/serraggio dei connettori ad alta tensione</t>
  </si>
  <si>
    <t>Cablaggi Alta Tensione</t>
  </si>
  <si>
    <t>Controllare l'assenza di danni e abrasioni</t>
  </si>
  <si>
    <t>Cablaggi bassa tensione (Armadio posteriore)</t>
  </si>
  <si>
    <t>Controllare l'assenza di danni o allentamenti</t>
  </si>
  <si>
    <t>Aria Condizionata
(Lato Passeggeri)</t>
  </si>
  <si>
    <t>Controllare/pulire filtro di ritorno</t>
  </si>
  <si>
    <t>Controllare/pulire filtro esterno</t>
  </si>
  <si>
    <t>Controllare/pulire gruppo condensatore</t>
  </si>
  <si>
    <t>Controllare efficienza impianto climatizzazione</t>
  </si>
  <si>
    <t>Aria Condizionata
(Lato Autista)</t>
  </si>
  <si>
    <t>Controllare livello e densità liquido del riscaldatore</t>
  </si>
  <si>
    <t>Controllare il funzionamento del riscaldatore (10 minuti)</t>
  </si>
  <si>
    <t>Controllare assenza perdite dei circuiti del liquido del riscaldatore</t>
  </si>
  <si>
    <t>Pulire presa d'aria</t>
  </si>
  <si>
    <t>Batteria 24V</t>
  </si>
  <si>
    <t>Verificare tensione batteria</t>
  </si>
  <si>
    <t>Controllare funzionamento luci</t>
  </si>
  <si>
    <t>Carrozzeria e porte</t>
  </si>
  <si>
    <t>Controllare apertura e chiusura sportelli</t>
  </si>
  <si>
    <t xml:space="preserve">Controllare il funzionamento dei comandi emergenza </t>
  </si>
  <si>
    <t>Controllare cilindri comando porte e perdite dalle tubazioni</t>
  </si>
  <si>
    <t>Impianto Antincendio</t>
  </si>
  <si>
    <t>Verificare la presenza del certificato di manutenzione e la sua validità</t>
  </si>
  <si>
    <t>Verificare che l'indicatore della pressione sia nell'intervallo operativo</t>
  </si>
  <si>
    <t>Verificare che la bombola contenente l'estinguente sia nella posizione corretta</t>
  </si>
  <si>
    <t>Verificare che gli attuatori manuali non siano bloccati</t>
  </si>
  <si>
    <t>Verificare lo stato dell'indicatore antimanomissione (controllare che la leva della valvola a sfera sia nella posizione "ON" e che sia bloccata con fascetta)</t>
  </si>
  <si>
    <t>Verificare l'assenza di danni fisici o condizioni che potrebbero impedire la funzionalità dell'impianto (ispezionare tubo di rilevazione/erogazione estinguente e verificare che non siano presenti abrasioni, distorsioni, tagli o accumulo di sporcizia)</t>
  </si>
  <si>
    <t>Sostituire olio riduttori assale motore ruota</t>
  </si>
  <si>
    <t>Verificare/sostituire la valvola di sicurezza</t>
  </si>
  <si>
    <t>Sbrinamento elettrico</t>
  </si>
  <si>
    <t>Controllare l'assenza di danni, abrasioni o allentamenti dei tubi uscita aria</t>
  </si>
  <si>
    <t>Presa di ricarica</t>
  </si>
  <si>
    <t>Controllare stato esterno delle prese di ricarica assenza di danni, di oggetti estranei, acqua e sporcizia</t>
  </si>
  <si>
    <t>Controllare contatti della presa di ricarica, sfiammate, rotture, variazione geometrica</t>
  </si>
  <si>
    <t>Controllare il funzionamento degli sportelli di chiusura</t>
  </si>
  <si>
    <t>Controllare serraggio dei componenti delle porte</t>
  </si>
  <si>
    <t>Controllare chiusure sportelli/porte</t>
  </si>
  <si>
    <t>Ingrassare/lubrificare meccanismi porte</t>
  </si>
  <si>
    <t xml:space="preserve">le ore di mano d'opera devono essere indicate ripartite su ogni singola voce di attività </t>
  </si>
  <si>
    <t xml:space="preserve">all'organo interessato, ecc) </t>
  </si>
  <si>
    <t>Sostituzione dell'olio dei motori trazione</t>
  </si>
  <si>
    <t>Pulire corpo e le tubazioni del condensatore</t>
  </si>
  <si>
    <t>Pulire il filtro silenziatore dell'essiccatore</t>
  </si>
  <si>
    <t>Sostituire la cartuccia dell'essiccatore</t>
  </si>
  <si>
    <t>Controllare l'assenza di perdite danni o usura dei supporti in gomma</t>
  </si>
  <si>
    <t>Anticorrosione telaio</t>
  </si>
  <si>
    <t>Controllare stato morsetti, supporti, giunti e tubazioni per assenza di ossidazione, se necessario ripristinare il protettivo</t>
  </si>
  <si>
    <t>Controllare stato generale carrozzeria</t>
  </si>
  <si>
    <t xml:space="preserve">Controllare funzionamento pompa acqua </t>
  </si>
  <si>
    <t>Controllare/pulire radiatori a pavimento</t>
  </si>
  <si>
    <t>Pulire vetrino riscaldatore</t>
  </si>
  <si>
    <t xml:space="preserve">Pulire il bruciatore (testa e camera di combustione) </t>
  </si>
  <si>
    <t>Sostituire il filtro gasolio</t>
  </si>
  <si>
    <t>Tabella 3</t>
  </si>
  <si>
    <t>ANNO</t>
  </si>
  <si>
    <t>CHILOMETRI PROGRESSIVI</t>
  </si>
  <si>
    <t>LAVORAZIONE  ( 1 )</t>
  </si>
  <si>
    <r>
      <t xml:space="preserve">COSTO MATERIALI   </t>
    </r>
    <r>
      <rPr>
        <sz val="9"/>
        <rFont val="Arial"/>
        <family val="2"/>
      </rPr>
      <t>(senza IVA)</t>
    </r>
  </si>
  <si>
    <t>( 1 ) nel compilare la tabella non si dovranno considerare le attività in coincidenza con la scadenza chilometrica di 750.000 Km.</t>
  </si>
  <si>
    <t>60,000km</t>
  </si>
  <si>
    <t>Sostituire la valvola di non ritorno</t>
  </si>
  <si>
    <t>Sostituire olio e filtro idroguida</t>
  </si>
  <si>
    <t>Sostituire liquido di raffreddamento</t>
  </si>
  <si>
    <t>Sostituire batterie ausiliarie</t>
  </si>
  <si>
    <t>A3</t>
  </si>
  <si>
    <t>120,000km</t>
  </si>
  <si>
    <t>Tabella 4</t>
  </si>
  <si>
    <t>COSTI MANUTENZIONE PARTI PRINCIPALI
(con riferimento all'allegato 1)</t>
  </si>
  <si>
    <t>Tabella 5</t>
  </si>
  <si>
    <t>COSTI MANUTENZIONE CORRETTIVA</t>
  </si>
  <si>
    <t>TOTALE COSTO ANNO</t>
  </si>
  <si>
    <t>GARANZIA</t>
  </si>
  <si>
    <t>Tabella 6</t>
  </si>
  <si>
    <t>COSTI MANUTENZIONE TOTALI</t>
  </si>
  <si>
    <t>COSTO MANUTENZIONE PREVENTIVA 
(TAB. 3)</t>
  </si>
  <si>
    <t>COSTO MANUTENZIONE PARTI PRINCIPALI 
(TAB. 4)</t>
  </si>
  <si>
    <t>COSTO MANUTENZIONE CORRETTIVA 
(TAB. 5)</t>
  </si>
  <si>
    <t>Nella tabella vanno sommati i costi di manutenzione programmata e accidentale, manutenzione delle parti principali.</t>
  </si>
  <si>
    <t>Allegato 15</t>
  </si>
  <si>
    <t>INTERVENTI</t>
  </si>
  <si>
    <t>MTTR</t>
  </si>
  <si>
    <t>COSTO TOT. M.D.O 
(costo orario convenzionale pari a 35 €/h)</t>
  </si>
  <si>
    <t>AUTOBUS  TIPO: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</si>
</sst>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[Red]\(#,##0.0\)"/>
    <numFmt numFmtId="173" formatCode="0.0_ "/>
    <numFmt numFmtId="174" formatCode="0.00_ "/>
    <numFmt numFmtId="175" formatCode="0_ "/>
    <numFmt numFmtId="176" formatCode="#,##0.00_ "/>
    <numFmt numFmtId="177" formatCode="#,##0_ "/>
    <numFmt numFmtId="178" formatCode="#,##0.0_ "/>
    <numFmt numFmtId="179" formatCode="&quot;L.&quot;\ #,##0;\-&quot;L.&quot;\ #,##0"/>
    <numFmt numFmtId="180" formatCode="&quot;L.&quot;\ #,##0;[Red]\-&quot;L.&quot;\ #,##0"/>
    <numFmt numFmtId="181" formatCode="&quot;L.&quot;\ #,##0.00;\-&quot;L.&quot;\ #,##0.00"/>
    <numFmt numFmtId="182" formatCode="&quot;L.&quot;\ #,##0.00;[Red]\-&quot;L.&quot;\ #,##0.00"/>
    <numFmt numFmtId="183" formatCode="_-&quot;L.&quot;\ * #,##0_-;\-&quot;L.&quot;\ * #,##0_-;_-&quot;L.&quot;\ * &quot;-&quot;_-;_-@_-"/>
    <numFmt numFmtId="184" formatCode="_-&quot;L.&quot;\ * #,##0.00_-;\-&quot;L.&quot;\ * #,##0.00_-;_-&quot;L.&quot;\ * &quot;-&quot;??_-;_-@_-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36">
    <font>
      <sz val="10"/>
      <name val="Arial"/>
      <family val="0"/>
    </font>
    <font>
      <b/>
      <i/>
      <sz val="10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.5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thin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hair"/>
      <right style="thin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 style="hair"/>
      <bottom style="hair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hair"/>
      <right style="thin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11" borderId="1" applyNumberFormat="0" applyAlignment="0" applyProtection="0"/>
    <xf numFmtId="0" fontId="21" fillId="0" borderId="2" applyNumberFormat="0" applyFill="0" applyAlignment="0" applyProtection="0"/>
    <xf numFmtId="0" fontId="22" fillId="12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0" fillId="4" borderId="4" applyNumberFormat="0" applyFont="0" applyAlignment="0" applyProtection="0"/>
    <xf numFmtId="0" fontId="25" fillId="11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17" borderId="0" applyNumberFormat="0" applyBorder="0" applyAlignment="0" applyProtection="0"/>
    <xf numFmtId="0" fontId="33" fillId="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</cellStyleXfs>
  <cellXfs count="199">
    <xf numFmtId="0" fontId="0" fillId="0" borderId="0" xfId="0" applyAlignment="1">
      <alignment/>
    </xf>
    <xf numFmtId="0" fontId="1" fillId="0" borderId="0" xfId="63" applyFont="1" applyAlignment="1">
      <alignment horizontal="right"/>
      <protection/>
    </xf>
    <xf numFmtId="0" fontId="1" fillId="0" borderId="0" xfId="63" applyFont="1">
      <alignment/>
      <protection/>
    </xf>
    <xf numFmtId="0" fontId="0" fillId="0" borderId="0" xfId="63" applyFont="1">
      <alignment/>
      <protection/>
    </xf>
    <xf numFmtId="0" fontId="0" fillId="0" borderId="0" xfId="63" applyFont="1" applyAlignment="1">
      <alignment horizontal="right"/>
      <protection/>
    </xf>
    <xf numFmtId="0" fontId="2" fillId="0" borderId="0" xfId="63" applyFont="1" applyAlignment="1">
      <alignment horizontal="centerContinuous"/>
      <protection/>
    </xf>
    <xf numFmtId="0" fontId="3" fillId="0" borderId="0" xfId="63" applyFont="1" applyAlignment="1">
      <alignment horizontal="centerContinuous"/>
      <protection/>
    </xf>
    <xf numFmtId="0" fontId="0" fillId="0" borderId="0" xfId="63" applyAlignment="1">
      <alignment horizontal="centerContinuous"/>
      <protection/>
    </xf>
    <xf numFmtId="0" fontId="0" fillId="0" borderId="0" xfId="63" applyFont="1" applyAlignment="1">
      <alignment horizontal="centerContinuous"/>
      <protection/>
    </xf>
    <xf numFmtId="0" fontId="4" fillId="0" borderId="0" xfId="63" applyFont="1" applyAlignment="1">
      <alignment horizontal="centerContinuous"/>
      <protection/>
    </xf>
    <xf numFmtId="0" fontId="5" fillId="0" borderId="10" xfId="63" applyFont="1" applyBorder="1" applyAlignment="1">
      <alignment horizontal="centerContinuous" vertical="top" wrapText="1"/>
      <protection/>
    </xf>
    <xf numFmtId="0" fontId="6" fillId="0" borderId="10" xfId="63" applyFont="1" applyBorder="1" applyAlignment="1">
      <alignment horizontal="centerContinuous" vertical="top"/>
      <protection/>
    </xf>
    <xf numFmtId="0" fontId="0" fillId="0" borderId="10" xfId="63" applyFont="1" applyBorder="1" applyAlignment="1">
      <alignment horizontal="centerContinuous"/>
      <protection/>
    </xf>
    <xf numFmtId="0" fontId="2" fillId="0" borderId="10" xfId="63" applyFont="1" applyBorder="1" applyAlignment="1">
      <alignment horizontal="centerContinuous"/>
      <protection/>
    </xf>
    <xf numFmtId="0" fontId="0" fillId="0" borderId="10" xfId="63" applyBorder="1" applyAlignment="1">
      <alignment horizontal="centerContinuous"/>
      <protection/>
    </xf>
    <xf numFmtId="0" fontId="6" fillId="0" borderId="0" xfId="63" applyFont="1" applyBorder="1" applyAlignment="1">
      <alignment horizontal="center"/>
      <protection/>
    </xf>
    <xf numFmtId="0" fontId="6" fillId="0" borderId="10" xfId="63" applyFont="1" applyBorder="1" applyAlignment="1">
      <alignment horizontal="center"/>
      <protection/>
    </xf>
    <xf numFmtId="0" fontId="0" fillId="0" borderId="10" xfId="63" applyFont="1" applyBorder="1">
      <alignment/>
      <protection/>
    </xf>
    <xf numFmtId="0" fontId="7" fillId="0" borderId="10" xfId="63" applyFont="1" applyBorder="1" applyAlignment="1">
      <alignment horizontal="center"/>
      <protection/>
    </xf>
    <xf numFmtId="0" fontId="8" fillId="0" borderId="0" xfId="63" applyFont="1" applyBorder="1">
      <alignment/>
      <protection/>
    </xf>
    <xf numFmtId="0" fontId="7" fillId="0" borderId="11" xfId="0" applyFont="1" applyBorder="1" applyAlignment="1">
      <alignment horizontal="center"/>
    </xf>
    <xf numFmtId="0" fontId="0" fillId="0" borderId="12" xfId="63" applyFont="1" applyBorder="1">
      <alignment/>
      <protection/>
    </xf>
    <xf numFmtId="0" fontId="0" fillId="0" borderId="13" xfId="63" applyFont="1" applyBorder="1">
      <alignment/>
      <protection/>
    </xf>
    <xf numFmtId="0" fontId="0" fillId="0" borderId="0" xfId="63">
      <alignment/>
      <protection/>
    </xf>
    <xf numFmtId="0" fontId="8" fillId="0" borderId="0" xfId="63" applyFont="1" applyAlignment="1">
      <alignment horizontal="right" vertical="center"/>
      <protection/>
    </xf>
    <xf numFmtId="0" fontId="0" fillId="0" borderId="12" xfId="63" applyBorder="1">
      <alignment/>
      <protection/>
    </xf>
    <xf numFmtId="0" fontId="0" fillId="0" borderId="13" xfId="63" applyBorder="1">
      <alignment/>
      <protection/>
    </xf>
    <xf numFmtId="0" fontId="0" fillId="0" borderId="0" xfId="63" applyAlignment="1">
      <alignment horizontal="right" vertical="center"/>
      <protection/>
    </xf>
    <xf numFmtId="0" fontId="0" fillId="11" borderId="14" xfId="63" applyFont="1" applyFill="1" applyBorder="1" applyAlignment="1">
      <alignment horizontal="left" vertical="center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7" xfId="63" applyBorder="1" applyAlignment="1">
      <alignment horizontal="centerContinuous" vertical="center"/>
      <protection/>
    </xf>
    <xf numFmtId="0" fontId="0" fillId="0" borderId="18" xfId="63" applyBorder="1" applyAlignment="1">
      <alignment horizontal="centerContinuous" vertical="center"/>
      <protection/>
    </xf>
    <xf numFmtId="0" fontId="0" fillId="0" borderId="16" xfId="63" applyFont="1" applyBorder="1" applyAlignment="1">
      <alignment horizontal="centerContinuous" vertical="center" wrapText="1"/>
      <protection/>
    </xf>
    <xf numFmtId="0" fontId="0" fillId="0" borderId="16" xfId="63" applyBorder="1">
      <alignment/>
      <protection/>
    </xf>
    <xf numFmtId="0" fontId="0" fillId="0" borderId="19" xfId="63" applyBorder="1" applyAlignment="1">
      <alignment horizontal="centerContinuous" vertical="top"/>
      <protection/>
    </xf>
    <xf numFmtId="0" fontId="0" fillId="0" borderId="20" xfId="63" applyBorder="1" applyAlignment="1">
      <alignment horizontal="centerContinuous" vertical="top"/>
      <protection/>
    </xf>
    <xf numFmtId="0" fontId="9" fillId="0" borderId="21" xfId="63" applyFont="1" applyBorder="1" applyAlignment="1">
      <alignment horizontal="center" vertical="center" wrapText="1"/>
      <protection/>
    </xf>
    <xf numFmtId="0" fontId="9" fillId="0" borderId="22" xfId="63" applyFont="1" applyBorder="1" applyAlignment="1">
      <alignment horizontal="center" vertical="center" wrapText="1"/>
      <protection/>
    </xf>
    <xf numFmtId="0" fontId="9" fillId="0" borderId="23" xfId="63" applyFont="1" applyBorder="1" applyAlignment="1">
      <alignment horizontal="center" vertical="center" wrapText="1"/>
      <protection/>
    </xf>
    <xf numFmtId="0" fontId="0" fillId="0" borderId="23" xfId="63" applyFont="1" applyBorder="1" applyAlignment="1">
      <alignment horizontal="center" vertical="top" wrapText="1"/>
      <protection/>
    </xf>
    <xf numFmtId="0" fontId="0" fillId="0" borderId="14" xfId="63" applyBorder="1" applyAlignment="1">
      <alignment horizontal="center" vertical="center"/>
      <protection/>
    </xf>
    <xf numFmtId="0" fontId="0" fillId="11" borderId="14" xfId="63" applyFill="1" applyBorder="1" applyAlignment="1">
      <alignment horizontal="center" vertical="center"/>
      <protection/>
    </xf>
    <xf numFmtId="0" fontId="0" fillId="0" borderId="14" xfId="63" applyBorder="1">
      <alignment/>
      <protection/>
    </xf>
    <xf numFmtId="0" fontId="0" fillId="0" borderId="0" xfId="63" applyBorder="1">
      <alignment/>
      <protection/>
    </xf>
    <xf numFmtId="0" fontId="11" fillId="0" borderId="0" xfId="63" applyFont="1" applyFill="1" applyBorder="1" applyAlignment="1">
      <alignment vertical="center" wrapText="1"/>
      <protection/>
    </xf>
    <xf numFmtId="0" fontId="12" fillId="0" borderId="0" xfId="63" applyFont="1" applyAlignment="1">
      <alignment horizontal="centerContinuous"/>
      <protection/>
    </xf>
    <xf numFmtId="0" fontId="0" fillId="0" borderId="14" xfId="63" applyBorder="1" applyAlignment="1">
      <alignment horizontal="center"/>
      <protection/>
    </xf>
    <xf numFmtId="0" fontId="0" fillId="0" borderId="0" xfId="63" applyAlignment="1">
      <alignment horizontal="center"/>
      <protection/>
    </xf>
    <xf numFmtId="0" fontId="0" fillId="0" borderId="0" xfId="63" applyFont="1" applyAlignment="1">
      <alignment wrapText="1"/>
      <protection/>
    </xf>
    <xf numFmtId="0" fontId="13" fillId="0" borderId="0" xfId="63" applyFont="1" applyAlignment="1">
      <alignment horizont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38" fontId="0" fillId="0" borderId="27" xfId="0" applyNumberFormat="1" applyFont="1" applyBorder="1" applyAlignment="1">
      <alignment horizontal="center" vertical="center"/>
    </xf>
    <xf numFmtId="40" fontId="0" fillId="0" borderId="27" xfId="0" applyNumberFormat="1" applyFont="1" applyBorder="1" applyAlignment="1">
      <alignment horizontal="center" vertical="center"/>
    </xf>
    <xf numFmtId="172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0" xfId="0" applyFont="1" applyAlignment="1">
      <alignment horizontal="centerContinuous"/>
    </xf>
    <xf numFmtId="38" fontId="0" fillId="0" borderId="30" xfId="0" applyNumberFormat="1" applyFont="1" applyBorder="1" applyAlignment="1">
      <alignment/>
    </xf>
    <xf numFmtId="38" fontId="0" fillId="0" borderId="31" xfId="0" applyNumberFormat="1" applyFont="1" applyBorder="1" applyAlignment="1">
      <alignment/>
    </xf>
    <xf numFmtId="172" fontId="0" fillId="0" borderId="31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11" xfId="63" applyFont="1" applyBorder="1">
      <alignment/>
      <protection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0" xfId="0" applyFont="1" applyBorder="1" applyAlignment="1">
      <alignment horizontal="centerContinuous" vertical="top"/>
    </xf>
    <xf numFmtId="0" fontId="6" fillId="0" borderId="10" xfId="0" applyFont="1" applyBorder="1" applyAlignment="1">
      <alignment horizontal="centerContinuous" vertical="top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 wrapText="1"/>
    </xf>
    <xf numFmtId="0" fontId="0" fillId="0" borderId="16" xfId="0" applyBorder="1" applyAlignment="1">
      <alignment/>
    </xf>
    <xf numFmtId="0" fontId="0" fillId="0" borderId="33" xfId="0" applyBorder="1" applyAlignment="1">
      <alignment horizontal="centerContinuous" vertical="top"/>
    </xf>
    <xf numFmtId="0" fontId="0" fillId="0" borderId="20" xfId="0" applyBorder="1" applyAlignment="1">
      <alignment horizontal="centerContinuous" vertical="top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top" wrapText="1"/>
    </xf>
    <xf numFmtId="173" fontId="9" fillId="11" borderId="14" xfId="63" applyNumberFormat="1" applyFont="1" applyFill="1" applyBorder="1" applyAlignment="1">
      <alignment horizontal="center" vertical="center" wrapText="1"/>
      <protection/>
    </xf>
    <xf numFmtId="0" fontId="9" fillId="11" borderId="14" xfId="63" applyFont="1" applyFill="1" applyBorder="1" applyAlignment="1">
      <alignment horizontal="center" vertical="center" wrapText="1"/>
      <protection/>
    </xf>
    <xf numFmtId="173" fontId="0" fillId="11" borderId="14" xfId="63" applyNumberFormat="1" applyFill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4" fontId="0" fillId="0" borderId="14" xfId="63" applyNumberFormat="1" applyBorder="1" applyAlignment="1">
      <alignment horizontal="center"/>
      <protection/>
    </xf>
    <xf numFmtId="174" fontId="0" fillId="0" borderId="14" xfId="63" applyNumberFormat="1" applyBorder="1">
      <alignment/>
      <protection/>
    </xf>
    <xf numFmtId="0" fontId="0" fillId="0" borderId="0" xfId="0" applyAlignment="1">
      <alignment horizontal="center"/>
    </xf>
    <xf numFmtId="40" fontId="0" fillId="0" borderId="27" xfId="0" applyNumberForma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6" fillId="0" borderId="14" xfId="63" applyFont="1" applyFill="1" applyBorder="1" applyAlignment="1">
      <alignment horizontal="center" vertical="center" wrapText="1"/>
      <protection/>
    </xf>
    <xf numFmtId="0" fontId="17" fillId="0" borderId="14" xfId="0" applyFont="1" applyFill="1" applyBorder="1" applyAlignment="1">
      <alignment horizontal="left" vertical="center" wrapText="1"/>
    </xf>
    <xf numFmtId="0" fontId="16" fillId="0" borderId="35" xfId="63" applyFont="1" applyFill="1" applyBorder="1" applyAlignment="1">
      <alignment horizontal="left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center"/>
    </xf>
    <xf numFmtId="38" fontId="0" fillId="0" borderId="27" xfId="0" applyNumberFormat="1" applyFont="1" applyBorder="1" applyAlignment="1">
      <alignment horizontal="center"/>
    </xf>
    <xf numFmtId="40" fontId="0" fillId="0" borderId="27" xfId="0" applyNumberFormat="1" applyFont="1" applyBorder="1" applyAlignment="1">
      <alignment horizontal="center"/>
    </xf>
    <xf numFmtId="175" fontId="0" fillId="0" borderId="27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38" fontId="0" fillId="0" borderId="40" xfId="0" applyNumberFormat="1" applyFont="1" applyBorder="1" applyAlignment="1">
      <alignment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40" fontId="0" fillId="0" borderId="2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38" fontId="0" fillId="0" borderId="48" xfId="0" applyNumberFormat="1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0" fillId="0" borderId="4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12" fillId="0" borderId="0" xfId="0" applyFont="1" applyAlignment="1">
      <alignment horizontal="centerContinuous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38" fontId="0" fillId="0" borderId="14" xfId="0" applyNumberFormat="1" applyFont="1" applyBorder="1" applyAlignment="1">
      <alignment horizontal="center" vertical="center"/>
    </xf>
    <xf numFmtId="40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0" fontId="0" fillId="0" borderId="14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63" applyBorder="1" applyAlignment="1">
      <alignment horizontal="center" vertical="center" wrapText="1"/>
      <protection/>
    </xf>
    <xf numFmtId="0" fontId="0" fillId="0" borderId="17" xfId="63" applyBorder="1" applyAlignment="1">
      <alignment horizontal="center" vertical="center"/>
      <protection/>
    </xf>
    <xf numFmtId="0" fontId="0" fillId="0" borderId="18" xfId="63" applyBorder="1" applyAlignment="1">
      <alignment horizontal="center" vertical="center"/>
      <protection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0" xfId="63" applyFont="1" applyAlignment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1314450</xdr:colOff>
      <xdr:row>3</xdr:row>
      <xdr:rowOff>66675</xdr:rowOff>
    </xdr:to>
    <xdr:pic>
      <xdr:nvPicPr>
        <xdr:cNvPr id="1" name="Picture 8" descr="logo_GTT_colori_bassa_risoluzi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1343025</xdr:colOff>
      <xdr:row>2</xdr:row>
      <xdr:rowOff>104775</xdr:rowOff>
    </xdr:to>
    <xdr:pic>
      <xdr:nvPicPr>
        <xdr:cNvPr id="1" name="Picture 8" descr="logo_GTT_colori_bassa_risoluzi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285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1343025</xdr:colOff>
      <xdr:row>2</xdr:row>
      <xdr:rowOff>104775</xdr:rowOff>
    </xdr:to>
    <xdr:pic>
      <xdr:nvPicPr>
        <xdr:cNvPr id="1" name="Picture 8" descr="logo_GTT_colori_bassa_risoluzi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285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1343025</xdr:colOff>
      <xdr:row>2</xdr:row>
      <xdr:rowOff>104775</xdr:rowOff>
    </xdr:to>
    <xdr:pic>
      <xdr:nvPicPr>
        <xdr:cNvPr id="1" name="Picture 8" descr="logo_GTT_colori_bassa_risoluzi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285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533400</xdr:colOff>
      <xdr:row>3</xdr:row>
      <xdr:rowOff>66675</xdr:rowOff>
    </xdr:to>
    <xdr:pic>
      <xdr:nvPicPr>
        <xdr:cNvPr id="1" name="Picture 5" descr="logo_GTT_colori_bassa_risoluzi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361950</xdr:colOff>
      <xdr:row>3</xdr:row>
      <xdr:rowOff>66675</xdr:rowOff>
    </xdr:to>
    <xdr:pic>
      <xdr:nvPicPr>
        <xdr:cNvPr id="1" name="Picture 5" descr="logo_GTT_colori_bassa_risoluzi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847725</xdr:colOff>
      <xdr:row>3</xdr:row>
      <xdr:rowOff>66675</xdr:rowOff>
    </xdr:to>
    <xdr:pic>
      <xdr:nvPicPr>
        <xdr:cNvPr id="1" name="Picture 5" descr="logo_GTT_colori_bassa_risoluzi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8</xdr:row>
      <xdr:rowOff>219075</xdr:rowOff>
    </xdr:from>
    <xdr:to>
      <xdr:col>7</xdr:col>
      <xdr:colOff>990600</xdr:colOff>
      <xdr:row>8</xdr:row>
      <xdr:rowOff>219075</xdr:rowOff>
    </xdr:to>
    <xdr:sp>
      <xdr:nvSpPr>
        <xdr:cNvPr id="1" name="Line 2"/>
        <xdr:cNvSpPr>
          <a:spLocks/>
        </xdr:cNvSpPr>
      </xdr:nvSpPr>
      <xdr:spPr>
        <a:xfrm>
          <a:off x="3933825" y="1685925"/>
          <a:ext cx="456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361950</xdr:colOff>
      <xdr:row>3</xdr:row>
      <xdr:rowOff>66675</xdr:rowOff>
    </xdr:to>
    <xdr:pic>
      <xdr:nvPicPr>
        <xdr:cNvPr id="2" name="Picture 5" descr="logo_GTT_colori_bassa_risoluzi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695325</xdr:colOff>
      <xdr:row>3</xdr:row>
      <xdr:rowOff>66675</xdr:rowOff>
    </xdr:to>
    <xdr:pic>
      <xdr:nvPicPr>
        <xdr:cNvPr id="1" name="Picture 5" descr="logo_GTT_colori_bassa_risoluzi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B75" sqref="B75"/>
    </sheetView>
  </sheetViews>
  <sheetFormatPr defaultColWidth="9.140625" defaultRowHeight="12.75"/>
  <cols>
    <col min="1" max="1" width="23.140625" style="0" bestFit="1" customWidth="1"/>
    <col min="2" max="2" width="87.28125" style="0" bestFit="1" customWidth="1"/>
    <col min="4" max="5" width="8.00390625" style="0" customWidth="1"/>
    <col min="6" max="6" width="5.140625" style="0" customWidth="1"/>
    <col min="7" max="7" width="7.00390625" style="0" customWidth="1"/>
    <col min="8" max="8" width="10.7109375" style="0" customWidth="1"/>
    <col min="9" max="9" width="11.8515625" style="0" bestFit="1" customWidth="1"/>
  </cols>
  <sheetData>
    <row r="1" spans="1:9" ht="12.75">
      <c r="A1" s="88"/>
      <c r="B1" s="54"/>
      <c r="C1" s="52"/>
      <c r="D1" s="53"/>
      <c r="E1" s="52"/>
      <c r="F1" s="52"/>
      <c r="G1" s="52"/>
      <c r="H1" s="52"/>
      <c r="I1" s="53"/>
    </row>
    <row r="2" spans="1:9" ht="12.75">
      <c r="A2" s="52"/>
      <c r="B2" s="52"/>
      <c r="C2" s="52"/>
      <c r="D2" s="52"/>
      <c r="E2" s="52"/>
      <c r="F2" s="52"/>
      <c r="G2" s="52"/>
      <c r="H2" s="52"/>
      <c r="I2" s="53"/>
    </row>
    <row r="3" spans="1:9" ht="12.75">
      <c r="A3" s="52"/>
      <c r="B3" s="54"/>
      <c r="C3" s="52"/>
      <c r="D3" s="52"/>
      <c r="E3" s="52"/>
      <c r="F3" s="52"/>
      <c r="G3" s="52"/>
      <c r="H3" s="52"/>
      <c r="I3" s="52" t="s">
        <v>1</v>
      </c>
    </row>
    <row r="4" spans="1:9" ht="16.5">
      <c r="A4" s="89" t="s">
        <v>2</v>
      </c>
      <c r="B4" s="90"/>
      <c r="C4" s="91"/>
      <c r="D4" s="91"/>
      <c r="E4" s="91"/>
      <c r="F4" s="59"/>
      <c r="G4" s="59"/>
      <c r="H4" s="59"/>
      <c r="I4" s="92"/>
    </row>
    <row r="5" spans="1:9" ht="16.5">
      <c r="A5" s="89" t="s">
        <v>3</v>
      </c>
      <c r="B5" s="90"/>
      <c r="C5" s="91"/>
      <c r="D5" s="89"/>
      <c r="E5" s="91"/>
      <c r="F5" s="59"/>
      <c r="G5" s="59"/>
      <c r="H5" s="59"/>
      <c r="I5" s="92"/>
    </row>
    <row r="6" spans="1:9" ht="16.5">
      <c r="A6" s="93" t="s">
        <v>34</v>
      </c>
      <c r="B6" s="94"/>
      <c r="C6" s="61"/>
      <c r="D6" s="95"/>
      <c r="E6" s="96"/>
      <c r="F6" s="61"/>
      <c r="G6" s="61"/>
      <c r="H6" s="61"/>
      <c r="I6" s="61"/>
    </row>
    <row r="7" spans="1:9" ht="18.75" thickBot="1">
      <c r="A7" s="97"/>
      <c r="B7" s="60"/>
      <c r="C7" s="61"/>
      <c r="D7" s="62"/>
      <c r="E7" s="63"/>
      <c r="F7" s="62"/>
      <c r="G7" s="62"/>
      <c r="H7" s="62"/>
      <c r="I7" s="62"/>
    </row>
    <row r="8" spans="1:9" ht="19.5" thickBot="1" thickTop="1">
      <c r="A8" s="98" t="s">
        <v>5</v>
      </c>
      <c r="B8" s="20"/>
      <c r="C8" s="66"/>
      <c r="D8" s="66"/>
      <c r="E8" s="66"/>
      <c r="F8" s="66"/>
      <c r="G8" s="66"/>
      <c r="H8" s="66"/>
      <c r="I8" s="67"/>
    </row>
    <row r="9" ht="14.25" thickBot="1" thickTop="1"/>
    <row r="10" spans="4:9" ht="16.5" thickBot="1" thickTop="1">
      <c r="D10" s="99" t="s">
        <v>6</v>
      </c>
      <c r="F10" s="100" t="s">
        <v>33</v>
      </c>
      <c r="G10" s="101"/>
      <c r="H10" s="101"/>
      <c r="I10" s="102"/>
    </row>
    <row r="11" ht="14.25" thickBot="1" thickTop="1">
      <c r="D11" s="103"/>
    </row>
    <row r="12" spans="4:9" ht="16.5" thickBot="1" thickTop="1">
      <c r="D12" s="99" t="s">
        <v>7</v>
      </c>
      <c r="F12" s="179" t="s">
        <v>45</v>
      </c>
      <c r="G12" s="180"/>
      <c r="H12" s="180"/>
      <c r="I12" s="181"/>
    </row>
    <row r="13" ht="14.25" thickBot="1" thickTop="1"/>
    <row r="14" spans="1:9" ht="26.25" thickTop="1">
      <c r="A14" s="104"/>
      <c r="B14" s="105"/>
      <c r="C14" s="106" t="s">
        <v>8</v>
      </c>
      <c r="D14" s="107"/>
      <c r="E14" s="182" t="s">
        <v>35</v>
      </c>
      <c r="F14" s="183"/>
      <c r="G14" s="184"/>
      <c r="H14" s="108" t="s">
        <v>10</v>
      </c>
      <c r="I14" s="109"/>
    </row>
    <row r="15" spans="1:9" ht="27" thickBot="1">
      <c r="A15" s="110" t="s">
        <v>11</v>
      </c>
      <c r="B15" s="111"/>
      <c r="C15" s="112" t="s">
        <v>12</v>
      </c>
      <c r="D15" s="113" t="s">
        <v>13</v>
      </c>
      <c r="E15" s="112" t="s">
        <v>36</v>
      </c>
      <c r="F15" s="112" t="s">
        <v>15</v>
      </c>
      <c r="G15" s="113" t="s">
        <v>16</v>
      </c>
      <c r="H15" s="114" t="s">
        <v>17</v>
      </c>
      <c r="I15" s="115" t="s">
        <v>18</v>
      </c>
    </row>
    <row r="16" spans="1:9" ht="13.5" thickTop="1">
      <c r="A16" s="126" t="s">
        <v>47</v>
      </c>
      <c r="B16" s="127" t="s">
        <v>48</v>
      </c>
      <c r="C16" s="42">
        <v>1.5</v>
      </c>
      <c r="D16" s="42">
        <f>C16*35</f>
        <v>52.5</v>
      </c>
      <c r="E16" s="116"/>
      <c r="F16" s="117"/>
      <c r="G16" s="116"/>
      <c r="H16" s="117"/>
      <c r="I16" s="118">
        <f aca="true" t="shared" si="0" ref="I16:I79">D16+G16</f>
        <v>52.5</v>
      </c>
    </row>
    <row r="17" spans="1:9" ht="12.75">
      <c r="A17" s="126" t="s">
        <v>47</v>
      </c>
      <c r="B17" s="127" t="s">
        <v>49</v>
      </c>
      <c r="C17" s="42">
        <v>0.1</v>
      </c>
      <c r="D17" s="42">
        <f>C17*35</f>
        <v>3.5</v>
      </c>
      <c r="E17" s="42"/>
      <c r="F17" s="42"/>
      <c r="G17" s="42"/>
      <c r="H17" s="42"/>
      <c r="I17" s="42">
        <f t="shared" si="0"/>
        <v>3.5</v>
      </c>
    </row>
    <row r="18" spans="1:9" ht="12.75">
      <c r="A18" s="126" t="s">
        <v>47</v>
      </c>
      <c r="B18" s="127" t="s">
        <v>50</v>
      </c>
      <c r="C18" s="42">
        <v>0.2</v>
      </c>
      <c r="D18" s="42">
        <f>C18*35</f>
        <v>7</v>
      </c>
      <c r="E18" s="42"/>
      <c r="F18" s="42"/>
      <c r="G18" s="42"/>
      <c r="H18" s="42"/>
      <c r="I18" s="42">
        <f t="shared" si="0"/>
        <v>7</v>
      </c>
    </row>
    <row r="19" spans="1:9" ht="12.75">
      <c r="A19" s="126" t="s">
        <v>47</v>
      </c>
      <c r="B19" s="127" t="s">
        <v>51</v>
      </c>
      <c r="C19" s="42">
        <v>1</v>
      </c>
      <c r="D19" s="42">
        <v>35</v>
      </c>
      <c r="E19" s="42"/>
      <c r="F19" s="42"/>
      <c r="G19" s="42"/>
      <c r="H19" s="42"/>
      <c r="I19" s="42">
        <f>D19+G19</f>
        <v>35</v>
      </c>
    </row>
    <row r="20" spans="1:9" ht="12.75">
      <c r="A20" s="128" t="s">
        <v>52</v>
      </c>
      <c r="B20" s="127" t="s">
        <v>53</v>
      </c>
      <c r="C20" s="42">
        <v>0.5</v>
      </c>
      <c r="D20" s="42">
        <f>C20*35</f>
        <v>17.5</v>
      </c>
      <c r="E20" s="42"/>
      <c r="F20" s="42"/>
      <c r="G20" s="42"/>
      <c r="H20" s="42"/>
      <c r="I20" s="42">
        <f t="shared" si="0"/>
        <v>17.5</v>
      </c>
    </row>
    <row r="21" spans="1:9" ht="12.75">
      <c r="A21" s="128" t="s">
        <v>52</v>
      </c>
      <c r="B21" s="127" t="s">
        <v>54</v>
      </c>
      <c r="C21" s="42">
        <v>0.2</v>
      </c>
      <c r="D21" s="42">
        <f>C21*35</f>
        <v>7</v>
      </c>
      <c r="E21" s="42"/>
      <c r="F21" s="42"/>
      <c r="G21" s="42"/>
      <c r="H21" s="42"/>
      <c r="I21" s="42">
        <f t="shared" si="0"/>
        <v>7</v>
      </c>
    </row>
    <row r="22" spans="1:9" ht="12.75">
      <c r="A22" s="128" t="s">
        <v>52</v>
      </c>
      <c r="B22" s="127" t="s">
        <v>55</v>
      </c>
      <c r="C22" s="42">
        <v>0.1</v>
      </c>
      <c r="D22" s="42">
        <f>C22*35</f>
        <v>3.5</v>
      </c>
      <c r="E22" s="42"/>
      <c r="F22" s="42"/>
      <c r="G22" s="42"/>
      <c r="H22" s="42"/>
      <c r="I22" s="42">
        <f t="shared" si="0"/>
        <v>3.5</v>
      </c>
    </row>
    <row r="23" spans="1:9" ht="12.75">
      <c r="A23" s="128" t="s">
        <v>52</v>
      </c>
      <c r="B23" s="127" t="s">
        <v>56</v>
      </c>
      <c r="C23" s="42">
        <v>0.1</v>
      </c>
      <c r="D23" s="42">
        <f>C23*35</f>
        <v>3.5</v>
      </c>
      <c r="E23" s="42"/>
      <c r="F23" s="42"/>
      <c r="G23" s="42"/>
      <c r="H23" s="42"/>
      <c r="I23" s="42">
        <f t="shared" si="0"/>
        <v>3.5</v>
      </c>
    </row>
    <row r="24" spans="1:9" ht="12.75">
      <c r="A24" s="129" t="s">
        <v>57</v>
      </c>
      <c r="B24" s="127" t="s">
        <v>58</v>
      </c>
      <c r="C24" s="42">
        <v>0.5</v>
      </c>
      <c r="D24" s="42">
        <v>17.5</v>
      </c>
      <c r="E24" s="42"/>
      <c r="F24" s="42"/>
      <c r="G24" s="42"/>
      <c r="H24" s="42"/>
      <c r="I24" s="42">
        <f t="shared" si="0"/>
        <v>17.5</v>
      </c>
    </row>
    <row r="25" spans="1:9" ht="12.75">
      <c r="A25" s="129" t="s">
        <v>57</v>
      </c>
      <c r="B25" s="127" t="s">
        <v>59</v>
      </c>
      <c r="C25" s="42">
        <v>0.5</v>
      </c>
      <c r="D25" s="42">
        <f>C25*35</f>
        <v>17.5</v>
      </c>
      <c r="E25" s="42"/>
      <c r="F25" s="42"/>
      <c r="G25" s="42"/>
      <c r="H25" s="42"/>
      <c r="I25" s="42">
        <f t="shared" si="0"/>
        <v>17.5</v>
      </c>
    </row>
    <row r="26" spans="1:9" ht="12.75">
      <c r="A26" s="129" t="s">
        <v>57</v>
      </c>
      <c r="B26" s="127" t="s">
        <v>60</v>
      </c>
      <c r="C26" s="42">
        <v>0.2</v>
      </c>
      <c r="D26" s="42">
        <f>C26*35</f>
        <v>7</v>
      </c>
      <c r="E26" s="42"/>
      <c r="F26" s="42"/>
      <c r="G26" s="42"/>
      <c r="H26" s="42"/>
      <c r="I26" s="42">
        <f t="shared" si="0"/>
        <v>7</v>
      </c>
    </row>
    <row r="27" spans="1:9" ht="12.75">
      <c r="A27" s="129" t="s">
        <v>57</v>
      </c>
      <c r="B27" s="127" t="s">
        <v>61</v>
      </c>
      <c r="C27" s="42">
        <v>0.1</v>
      </c>
      <c r="D27" s="42">
        <f>C27*35</f>
        <v>3.5</v>
      </c>
      <c r="E27" s="42"/>
      <c r="F27" s="42"/>
      <c r="G27" s="42"/>
      <c r="H27" s="42"/>
      <c r="I27" s="42">
        <f t="shared" si="0"/>
        <v>3.5</v>
      </c>
    </row>
    <row r="28" spans="1:9" ht="12.75">
      <c r="A28" s="129" t="s">
        <v>62</v>
      </c>
      <c r="B28" s="130" t="s">
        <v>63</v>
      </c>
      <c r="C28" s="42">
        <v>0.1</v>
      </c>
      <c r="D28" s="42">
        <f>C28*35</f>
        <v>3.5</v>
      </c>
      <c r="E28" s="42"/>
      <c r="F28" s="42"/>
      <c r="G28" s="42"/>
      <c r="H28" s="42"/>
      <c r="I28" s="42">
        <f t="shared" si="0"/>
        <v>3.5</v>
      </c>
    </row>
    <row r="29" spans="1:9" ht="12.75">
      <c r="A29" s="129" t="s">
        <v>62</v>
      </c>
      <c r="B29" s="130" t="s">
        <v>64</v>
      </c>
      <c r="C29" s="42">
        <v>0.5</v>
      </c>
      <c r="D29" s="42">
        <v>17.5</v>
      </c>
      <c r="E29" s="42"/>
      <c r="F29" s="42"/>
      <c r="G29" s="42"/>
      <c r="H29" s="42"/>
      <c r="I29" s="42">
        <f t="shared" si="0"/>
        <v>17.5</v>
      </c>
    </row>
    <row r="30" spans="1:9" ht="12.75">
      <c r="A30" s="129" t="s">
        <v>62</v>
      </c>
      <c r="B30" s="130" t="s">
        <v>65</v>
      </c>
      <c r="C30" s="42">
        <v>0.1</v>
      </c>
      <c r="D30" s="42">
        <f>C30*35</f>
        <v>3.5</v>
      </c>
      <c r="E30" s="42"/>
      <c r="F30" s="42"/>
      <c r="G30" s="42"/>
      <c r="H30" s="42"/>
      <c r="I30" s="42">
        <f t="shared" si="0"/>
        <v>3.5</v>
      </c>
    </row>
    <row r="31" spans="1:9" ht="12.75">
      <c r="A31" s="129" t="s">
        <v>62</v>
      </c>
      <c r="B31" s="130" t="s">
        <v>66</v>
      </c>
      <c r="C31" s="42">
        <v>0.5</v>
      </c>
      <c r="D31" s="42">
        <v>17.5</v>
      </c>
      <c r="E31" s="42"/>
      <c r="F31" s="42"/>
      <c r="G31" s="42"/>
      <c r="H31" s="42"/>
      <c r="I31" s="42">
        <f t="shared" si="0"/>
        <v>17.5</v>
      </c>
    </row>
    <row r="32" spans="1:9" ht="12.75">
      <c r="A32" s="129" t="s">
        <v>62</v>
      </c>
      <c r="B32" s="130" t="s">
        <v>67</v>
      </c>
      <c r="C32" s="42">
        <v>0.5</v>
      </c>
      <c r="D32" s="42">
        <f>C32*35</f>
        <v>17.5</v>
      </c>
      <c r="E32" s="42"/>
      <c r="F32" s="42"/>
      <c r="G32" s="42"/>
      <c r="H32" s="42"/>
      <c r="I32" s="42">
        <f t="shared" si="0"/>
        <v>17.5</v>
      </c>
    </row>
    <row r="33" spans="1:9" ht="12.75">
      <c r="A33" s="129" t="s">
        <v>62</v>
      </c>
      <c r="B33" s="130" t="s">
        <v>68</v>
      </c>
      <c r="C33" s="42">
        <v>0.2</v>
      </c>
      <c r="D33" s="42">
        <f>C33*35</f>
        <v>7</v>
      </c>
      <c r="E33" s="42"/>
      <c r="F33" s="42"/>
      <c r="G33" s="42"/>
      <c r="H33" s="42"/>
      <c r="I33" s="42">
        <f t="shared" si="0"/>
        <v>7</v>
      </c>
    </row>
    <row r="34" spans="1:9" ht="12.75">
      <c r="A34" s="129" t="s">
        <v>62</v>
      </c>
      <c r="B34" s="130" t="s">
        <v>69</v>
      </c>
      <c r="C34" s="42">
        <v>0.1</v>
      </c>
      <c r="D34" s="42">
        <f>C34*35</f>
        <v>3.5</v>
      </c>
      <c r="E34" s="42"/>
      <c r="F34" s="42"/>
      <c r="G34" s="42"/>
      <c r="H34" s="42"/>
      <c r="I34" s="42">
        <f t="shared" si="0"/>
        <v>3.5</v>
      </c>
    </row>
    <row r="35" spans="1:9" ht="12.75">
      <c r="A35" s="129" t="s">
        <v>62</v>
      </c>
      <c r="B35" s="130" t="s">
        <v>70</v>
      </c>
      <c r="C35" s="42">
        <v>0.1</v>
      </c>
      <c r="D35" s="42">
        <f>C35*35</f>
        <v>3.5</v>
      </c>
      <c r="E35" s="42"/>
      <c r="F35" s="42"/>
      <c r="G35" s="42"/>
      <c r="H35" s="42"/>
      <c r="I35" s="42">
        <f t="shared" si="0"/>
        <v>3.5</v>
      </c>
    </row>
    <row r="36" spans="1:9" ht="12.75">
      <c r="A36" s="129" t="s">
        <v>62</v>
      </c>
      <c r="B36" s="130" t="s">
        <v>71</v>
      </c>
      <c r="C36" s="42">
        <v>0.5</v>
      </c>
      <c r="D36" s="42">
        <v>17.5</v>
      </c>
      <c r="E36" s="42"/>
      <c r="F36" s="42"/>
      <c r="G36" s="42"/>
      <c r="H36" s="42"/>
      <c r="I36" s="42">
        <f t="shared" si="0"/>
        <v>17.5</v>
      </c>
    </row>
    <row r="37" spans="1:9" ht="12.75">
      <c r="A37" s="129" t="s">
        <v>62</v>
      </c>
      <c r="B37" s="130" t="s">
        <v>72</v>
      </c>
      <c r="C37" s="42">
        <v>0.5</v>
      </c>
      <c r="D37" s="42">
        <f>C37*35</f>
        <v>17.5</v>
      </c>
      <c r="E37" s="42"/>
      <c r="F37" s="42"/>
      <c r="G37" s="42"/>
      <c r="H37" s="42"/>
      <c r="I37" s="42">
        <f t="shared" si="0"/>
        <v>17.5</v>
      </c>
    </row>
    <row r="38" spans="1:9" ht="25.5">
      <c r="A38" s="129" t="s">
        <v>73</v>
      </c>
      <c r="B38" s="130" t="s">
        <v>74</v>
      </c>
      <c r="C38" s="42">
        <v>0.2</v>
      </c>
      <c r="D38" s="42">
        <f>C38*35</f>
        <v>7</v>
      </c>
      <c r="E38" s="42"/>
      <c r="F38" s="42"/>
      <c r="G38" s="42"/>
      <c r="H38" s="42"/>
      <c r="I38" s="42">
        <f t="shared" si="0"/>
        <v>7</v>
      </c>
    </row>
    <row r="39" spans="1:9" ht="25.5">
      <c r="A39" s="129" t="s">
        <v>73</v>
      </c>
      <c r="B39" s="130" t="s">
        <v>75</v>
      </c>
      <c r="C39" s="42">
        <v>0.1</v>
      </c>
      <c r="D39" s="42">
        <f>C39*35</f>
        <v>3.5</v>
      </c>
      <c r="E39" s="42"/>
      <c r="F39" s="42"/>
      <c r="G39" s="42"/>
      <c r="H39" s="42"/>
      <c r="I39" s="42">
        <f t="shared" si="0"/>
        <v>3.5</v>
      </c>
    </row>
    <row r="40" spans="1:9" ht="25.5">
      <c r="A40" s="129" t="s">
        <v>73</v>
      </c>
      <c r="B40" s="130" t="s">
        <v>76</v>
      </c>
      <c r="C40" s="42">
        <v>0.1</v>
      </c>
      <c r="D40" s="42">
        <f>C40*35</f>
        <v>3.5</v>
      </c>
      <c r="E40" s="42"/>
      <c r="F40" s="42"/>
      <c r="G40" s="42"/>
      <c r="H40" s="42"/>
      <c r="I40" s="42">
        <f t="shared" si="0"/>
        <v>3.5</v>
      </c>
    </row>
    <row r="41" spans="1:9" ht="25.5">
      <c r="A41" s="129" t="s">
        <v>73</v>
      </c>
      <c r="B41" s="130" t="s">
        <v>77</v>
      </c>
      <c r="C41" s="42">
        <v>0.5</v>
      </c>
      <c r="D41" s="42">
        <v>17.5</v>
      </c>
      <c r="E41" s="42"/>
      <c r="F41" s="42"/>
      <c r="G41" s="42"/>
      <c r="H41" s="42"/>
      <c r="I41" s="42">
        <f t="shared" si="0"/>
        <v>17.5</v>
      </c>
    </row>
    <row r="42" spans="1:9" ht="25.5">
      <c r="A42" s="129" t="s">
        <v>73</v>
      </c>
      <c r="B42" s="130" t="s">
        <v>78</v>
      </c>
      <c r="C42" s="42">
        <v>0.1</v>
      </c>
      <c r="D42" s="42">
        <f>C42*35</f>
        <v>3.5</v>
      </c>
      <c r="E42" s="42"/>
      <c r="F42" s="42"/>
      <c r="G42" s="42"/>
      <c r="H42" s="42"/>
      <c r="I42" s="42">
        <f t="shared" si="0"/>
        <v>3.5</v>
      </c>
    </row>
    <row r="43" spans="1:9" ht="25.5">
      <c r="A43" s="129" t="s">
        <v>73</v>
      </c>
      <c r="B43" s="130" t="s">
        <v>79</v>
      </c>
      <c r="C43" s="42">
        <v>0.5</v>
      </c>
      <c r="D43" s="42">
        <v>17.5</v>
      </c>
      <c r="E43" s="42"/>
      <c r="F43" s="42"/>
      <c r="G43" s="42"/>
      <c r="H43" s="42"/>
      <c r="I43" s="42">
        <f t="shared" si="0"/>
        <v>17.5</v>
      </c>
    </row>
    <row r="44" spans="1:9" ht="25.5">
      <c r="A44" s="129" t="s">
        <v>73</v>
      </c>
      <c r="B44" s="130" t="s">
        <v>80</v>
      </c>
      <c r="C44" s="42">
        <v>0.5</v>
      </c>
      <c r="D44" s="42">
        <f>C44*35</f>
        <v>17.5</v>
      </c>
      <c r="E44" s="42"/>
      <c r="F44" s="42"/>
      <c r="G44" s="42"/>
      <c r="H44" s="42"/>
      <c r="I44" s="42">
        <f t="shared" si="0"/>
        <v>17.5</v>
      </c>
    </row>
    <row r="45" spans="1:9" ht="25.5">
      <c r="A45" s="129" t="s">
        <v>73</v>
      </c>
      <c r="B45" s="130" t="s">
        <v>81</v>
      </c>
      <c r="C45" s="42">
        <v>0.2</v>
      </c>
      <c r="D45" s="42">
        <f>C45*35</f>
        <v>7</v>
      </c>
      <c r="E45" s="42"/>
      <c r="F45" s="42"/>
      <c r="G45" s="42"/>
      <c r="H45" s="42"/>
      <c r="I45" s="42">
        <f t="shared" si="0"/>
        <v>7</v>
      </c>
    </row>
    <row r="46" spans="1:9" ht="25.5">
      <c r="A46" s="129" t="s">
        <v>73</v>
      </c>
      <c r="B46" s="130" t="s">
        <v>82</v>
      </c>
      <c r="C46" s="42">
        <v>0.1</v>
      </c>
      <c r="D46" s="42">
        <f>C46*35</f>
        <v>3.5</v>
      </c>
      <c r="E46" s="42"/>
      <c r="F46" s="42"/>
      <c r="G46" s="42"/>
      <c r="H46" s="42"/>
      <c r="I46" s="42">
        <f t="shared" si="0"/>
        <v>3.5</v>
      </c>
    </row>
    <row r="47" spans="1:9" ht="25.5">
      <c r="A47" s="129" t="s">
        <v>83</v>
      </c>
      <c r="B47" s="130" t="s">
        <v>84</v>
      </c>
      <c r="C47" s="42">
        <v>0.1</v>
      </c>
      <c r="D47" s="42">
        <f>C47*35</f>
        <v>3.5</v>
      </c>
      <c r="E47" s="42"/>
      <c r="F47" s="42"/>
      <c r="G47" s="42"/>
      <c r="H47" s="42"/>
      <c r="I47" s="42">
        <f t="shared" si="0"/>
        <v>3.5</v>
      </c>
    </row>
    <row r="48" spans="1:9" ht="25.5">
      <c r="A48" s="129" t="s">
        <v>83</v>
      </c>
      <c r="B48" s="130" t="s">
        <v>85</v>
      </c>
      <c r="C48" s="42">
        <v>0.5</v>
      </c>
      <c r="D48" s="42">
        <v>17.5</v>
      </c>
      <c r="E48" s="42"/>
      <c r="F48" s="42"/>
      <c r="G48" s="42"/>
      <c r="H48" s="42"/>
      <c r="I48" s="42">
        <f t="shared" si="0"/>
        <v>17.5</v>
      </c>
    </row>
    <row r="49" spans="1:9" ht="12.75">
      <c r="A49" s="129" t="s">
        <v>86</v>
      </c>
      <c r="B49" s="130" t="s">
        <v>87</v>
      </c>
      <c r="C49" s="42">
        <v>0.5</v>
      </c>
      <c r="D49" s="42">
        <f>C49*35</f>
        <v>17.5</v>
      </c>
      <c r="E49" s="42"/>
      <c r="F49" s="42"/>
      <c r="G49" s="42"/>
      <c r="H49" s="42"/>
      <c r="I49" s="42">
        <f t="shared" si="0"/>
        <v>17.5</v>
      </c>
    </row>
    <row r="50" spans="1:9" ht="38.25">
      <c r="A50" s="129" t="s">
        <v>88</v>
      </c>
      <c r="B50" s="130" t="s">
        <v>89</v>
      </c>
      <c r="C50" s="42">
        <v>0.2</v>
      </c>
      <c r="D50" s="42">
        <f>C50*35</f>
        <v>7</v>
      </c>
      <c r="E50" s="42"/>
      <c r="F50" s="42"/>
      <c r="G50" s="42"/>
      <c r="H50" s="42"/>
      <c r="I50" s="42">
        <f t="shared" si="0"/>
        <v>7</v>
      </c>
    </row>
    <row r="51" spans="1:9" ht="38.25">
      <c r="A51" s="129" t="s">
        <v>88</v>
      </c>
      <c r="B51" s="130" t="s">
        <v>90</v>
      </c>
      <c r="C51" s="42">
        <v>0.1</v>
      </c>
      <c r="D51" s="42">
        <f>C51*35</f>
        <v>3.5</v>
      </c>
      <c r="E51" s="42"/>
      <c r="F51" s="42"/>
      <c r="G51" s="42"/>
      <c r="H51" s="42"/>
      <c r="I51" s="42">
        <f t="shared" si="0"/>
        <v>3.5</v>
      </c>
    </row>
    <row r="52" spans="1:9" ht="38.25">
      <c r="A52" s="129" t="s">
        <v>88</v>
      </c>
      <c r="B52" s="130" t="s">
        <v>91</v>
      </c>
      <c r="C52" s="42">
        <v>0.1</v>
      </c>
      <c r="D52" s="42">
        <f>C52*35</f>
        <v>3.5</v>
      </c>
      <c r="E52" s="42"/>
      <c r="F52" s="42"/>
      <c r="G52" s="42"/>
      <c r="H52" s="42"/>
      <c r="I52" s="42">
        <f t="shared" si="0"/>
        <v>3.5</v>
      </c>
    </row>
    <row r="53" spans="1:9" ht="38.25">
      <c r="A53" s="129" t="s">
        <v>88</v>
      </c>
      <c r="B53" s="130" t="s">
        <v>92</v>
      </c>
      <c r="C53" s="42">
        <v>0.5</v>
      </c>
      <c r="D53" s="42">
        <v>17.5</v>
      </c>
      <c r="E53" s="42"/>
      <c r="F53" s="42"/>
      <c r="G53" s="42"/>
      <c r="H53" s="42"/>
      <c r="I53" s="42">
        <f t="shared" si="0"/>
        <v>17.5</v>
      </c>
    </row>
    <row r="54" spans="1:9" ht="25.5">
      <c r="A54" s="129" t="s">
        <v>93</v>
      </c>
      <c r="B54" s="130" t="s">
        <v>94</v>
      </c>
      <c r="C54" s="42">
        <v>0.1</v>
      </c>
      <c r="D54" s="42">
        <f>C54*35</f>
        <v>3.5</v>
      </c>
      <c r="E54" s="42"/>
      <c r="F54" s="42"/>
      <c r="G54" s="42"/>
      <c r="H54" s="42"/>
      <c r="I54" s="42">
        <f t="shared" si="0"/>
        <v>3.5</v>
      </c>
    </row>
    <row r="55" spans="1:9" ht="12.75">
      <c r="A55" s="129" t="s">
        <v>95</v>
      </c>
      <c r="B55" s="130" t="s">
        <v>96</v>
      </c>
      <c r="C55" s="42">
        <v>0.5</v>
      </c>
      <c r="D55" s="42">
        <v>17.5</v>
      </c>
      <c r="E55" s="42"/>
      <c r="F55" s="42"/>
      <c r="G55" s="42"/>
      <c r="H55" s="42"/>
      <c r="I55" s="42">
        <f t="shared" si="0"/>
        <v>17.5</v>
      </c>
    </row>
    <row r="56" spans="1:9" ht="25.5">
      <c r="A56" s="129" t="s">
        <v>97</v>
      </c>
      <c r="B56" s="130" t="s">
        <v>98</v>
      </c>
      <c r="C56" s="42">
        <v>0.5</v>
      </c>
      <c r="D56" s="42">
        <f>C56*35</f>
        <v>17.5</v>
      </c>
      <c r="E56" s="42"/>
      <c r="F56" s="42"/>
      <c r="G56" s="42"/>
      <c r="H56" s="42"/>
      <c r="I56" s="42">
        <f t="shared" si="0"/>
        <v>17.5</v>
      </c>
    </row>
    <row r="57" spans="1:9" ht="25.5">
      <c r="A57" s="129" t="s">
        <v>99</v>
      </c>
      <c r="B57" s="130" t="s">
        <v>100</v>
      </c>
      <c r="C57" s="42">
        <v>0.2</v>
      </c>
      <c r="D57" s="42">
        <f>C57*35</f>
        <v>7</v>
      </c>
      <c r="E57" s="42"/>
      <c r="F57" s="42"/>
      <c r="G57" s="42"/>
      <c r="H57" s="42"/>
      <c r="I57" s="42">
        <f t="shared" si="0"/>
        <v>7</v>
      </c>
    </row>
    <row r="58" spans="1:9" ht="25.5">
      <c r="A58" s="129" t="s">
        <v>99</v>
      </c>
      <c r="B58" s="130" t="s">
        <v>101</v>
      </c>
      <c r="C58" s="42">
        <v>0.1</v>
      </c>
      <c r="D58" s="42">
        <f>C58*35</f>
        <v>3.5</v>
      </c>
      <c r="E58" s="42"/>
      <c r="F58" s="42"/>
      <c r="G58" s="42"/>
      <c r="H58" s="42"/>
      <c r="I58" s="42">
        <f t="shared" si="0"/>
        <v>3.5</v>
      </c>
    </row>
    <row r="59" spans="1:9" ht="25.5">
      <c r="A59" s="129" t="s">
        <v>99</v>
      </c>
      <c r="B59" s="130" t="s">
        <v>102</v>
      </c>
      <c r="C59" s="42">
        <v>0.1</v>
      </c>
      <c r="D59" s="42">
        <f>C59*35</f>
        <v>3.5</v>
      </c>
      <c r="E59" s="42"/>
      <c r="F59" s="42"/>
      <c r="G59" s="42"/>
      <c r="H59" s="42"/>
      <c r="I59" s="42">
        <f t="shared" si="0"/>
        <v>3.5</v>
      </c>
    </row>
    <row r="60" spans="1:9" ht="25.5">
      <c r="A60" s="129" t="s">
        <v>99</v>
      </c>
      <c r="B60" s="130" t="s">
        <v>103</v>
      </c>
      <c r="C60" s="42">
        <v>0.5</v>
      </c>
      <c r="D60" s="42">
        <v>17.5</v>
      </c>
      <c r="E60" s="42"/>
      <c r="F60" s="42"/>
      <c r="G60" s="42"/>
      <c r="H60" s="42"/>
      <c r="I60" s="42">
        <f t="shared" si="0"/>
        <v>17.5</v>
      </c>
    </row>
    <row r="61" spans="1:9" ht="25.5">
      <c r="A61" s="129" t="s">
        <v>104</v>
      </c>
      <c r="B61" s="130" t="s">
        <v>100</v>
      </c>
      <c r="C61" s="42">
        <v>0.5</v>
      </c>
      <c r="D61" s="42">
        <f>C61*35</f>
        <v>17.5</v>
      </c>
      <c r="E61" s="42"/>
      <c r="F61" s="42"/>
      <c r="G61" s="42"/>
      <c r="H61" s="42"/>
      <c r="I61" s="42">
        <f t="shared" si="0"/>
        <v>17.5</v>
      </c>
    </row>
    <row r="62" spans="1:9" ht="25.5">
      <c r="A62" s="129" t="s">
        <v>104</v>
      </c>
      <c r="B62" s="130" t="s">
        <v>101</v>
      </c>
      <c r="C62" s="42">
        <v>0.2</v>
      </c>
      <c r="D62" s="42">
        <f>C62*35</f>
        <v>7</v>
      </c>
      <c r="E62" s="42"/>
      <c r="F62" s="42"/>
      <c r="G62" s="42"/>
      <c r="H62" s="42"/>
      <c r="I62" s="42">
        <f t="shared" si="0"/>
        <v>7</v>
      </c>
    </row>
    <row r="63" spans="1:9" ht="25.5">
      <c r="A63" s="129" t="s">
        <v>104</v>
      </c>
      <c r="B63" s="130" t="s">
        <v>102</v>
      </c>
      <c r="C63" s="42">
        <v>0.1</v>
      </c>
      <c r="D63" s="42">
        <f>C63*35</f>
        <v>3.5</v>
      </c>
      <c r="E63" s="42"/>
      <c r="F63" s="42"/>
      <c r="G63" s="42"/>
      <c r="H63" s="42"/>
      <c r="I63" s="42">
        <f t="shared" si="0"/>
        <v>3.5</v>
      </c>
    </row>
    <row r="64" spans="1:9" ht="25.5">
      <c r="A64" s="129" t="s">
        <v>104</v>
      </c>
      <c r="B64" s="130" t="s">
        <v>103</v>
      </c>
      <c r="C64" s="42">
        <v>0.1</v>
      </c>
      <c r="D64" s="42">
        <f>C64*35</f>
        <v>3.5</v>
      </c>
      <c r="E64" s="42"/>
      <c r="F64" s="42"/>
      <c r="G64" s="42"/>
      <c r="H64" s="42"/>
      <c r="I64" s="42">
        <f t="shared" si="0"/>
        <v>3.5</v>
      </c>
    </row>
    <row r="65" spans="1:9" ht="12.75">
      <c r="A65" s="129" t="s">
        <v>20</v>
      </c>
      <c r="B65" s="130" t="s">
        <v>105</v>
      </c>
      <c r="C65" s="42">
        <v>0.5</v>
      </c>
      <c r="D65" s="42">
        <v>17.5</v>
      </c>
      <c r="E65" s="42"/>
      <c r="F65" s="42"/>
      <c r="G65" s="42"/>
      <c r="H65" s="42"/>
      <c r="I65" s="42">
        <f t="shared" si="0"/>
        <v>17.5</v>
      </c>
    </row>
    <row r="66" spans="1:9" ht="12.75">
      <c r="A66" s="129" t="s">
        <v>20</v>
      </c>
      <c r="B66" s="130" t="s">
        <v>106</v>
      </c>
      <c r="C66" s="42">
        <v>0.1</v>
      </c>
      <c r="D66" s="42">
        <f>C66*35</f>
        <v>3.5</v>
      </c>
      <c r="E66" s="42"/>
      <c r="F66" s="42"/>
      <c r="G66" s="42"/>
      <c r="H66" s="42"/>
      <c r="I66" s="42">
        <f t="shared" si="0"/>
        <v>3.5</v>
      </c>
    </row>
    <row r="67" spans="1:9" ht="12.75">
      <c r="A67" s="129" t="s">
        <v>20</v>
      </c>
      <c r="B67" s="130" t="s">
        <v>107</v>
      </c>
      <c r="C67" s="42">
        <v>0.5</v>
      </c>
      <c r="D67" s="42">
        <v>17.5</v>
      </c>
      <c r="E67" s="42"/>
      <c r="F67" s="42"/>
      <c r="G67" s="42"/>
      <c r="H67" s="42"/>
      <c r="I67" s="42">
        <f t="shared" si="0"/>
        <v>17.5</v>
      </c>
    </row>
    <row r="68" spans="1:9" ht="12.75">
      <c r="A68" s="129" t="s">
        <v>20</v>
      </c>
      <c r="B68" s="130" t="s">
        <v>108</v>
      </c>
      <c r="C68" s="42">
        <v>0.5</v>
      </c>
      <c r="D68" s="42">
        <f>C68*35</f>
        <v>17.5</v>
      </c>
      <c r="E68" s="42"/>
      <c r="F68" s="42"/>
      <c r="G68" s="42"/>
      <c r="H68" s="42"/>
      <c r="I68" s="42">
        <f t="shared" si="0"/>
        <v>17.5</v>
      </c>
    </row>
    <row r="69" spans="1:9" ht="12.75">
      <c r="A69" s="129" t="s">
        <v>109</v>
      </c>
      <c r="B69" s="130" t="s">
        <v>110</v>
      </c>
      <c r="C69" s="42">
        <v>0.2</v>
      </c>
      <c r="D69" s="42">
        <f>C69*35</f>
        <v>7</v>
      </c>
      <c r="E69" s="42"/>
      <c r="F69" s="42"/>
      <c r="G69" s="42"/>
      <c r="H69" s="42"/>
      <c r="I69" s="42">
        <f t="shared" si="0"/>
        <v>7</v>
      </c>
    </row>
    <row r="70" spans="1:9" ht="12.75">
      <c r="A70" s="129" t="s">
        <v>19</v>
      </c>
      <c r="B70" s="130" t="s">
        <v>111</v>
      </c>
      <c r="C70" s="42">
        <v>0.1</v>
      </c>
      <c r="D70" s="42">
        <f>C70*35</f>
        <v>3.5</v>
      </c>
      <c r="E70" s="42"/>
      <c r="F70" s="42"/>
      <c r="G70" s="42"/>
      <c r="H70" s="42"/>
      <c r="I70" s="42">
        <f t="shared" si="0"/>
        <v>3.5</v>
      </c>
    </row>
    <row r="71" spans="1:9" ht="12.75">
      <c r="A71" s="129" t="s">
        <v>112</v>
      </c>
      <c r="B71" s="130" t="s">
        <v>113</v>
      </c>
      <c r="C71" s="42">
        <v>0.1</v>
      </c>
      <c r="D71" s="42">
        <f>C71*35</f>
        <v>3.5</v>
      </c>
      <c r="E71" s="42"/>
      <c r="F71" s="42"/>
      <c r="G71" s="42"/>
      <c r="H71" s="42"/>
      <c r="I71" s="42">
        <f t="shared" si="0"/>
        <v>3.5</v>
      </c>
    </row>
    <row r="72" spans="1:9" ht="12.75">
      <c r="A72" s="129" t="s">
        <v>112</v>
      </c>
      <c r="B72" s="130" t="s">
        <v>114</v>
      </c>
      <c r="C72" s="42">
        <v>0.5</v>
      </c>
      <c r="D72" s="42">
        <v>17.5</v>
      </c>
      <c r="E72" s="42"/>
      <c r="F72" s="42"/>
      <c r="G72" s="42"/>
      <c r="H72" s="42"/>
      <c r="I72" s="42">
        <f t="shared" si="0"/>
        <v>17.5</v>
      </c>
    </row>
    <row r="73" spans="1:9" ht="12.75">
      <c r="A73" s="129" t="s">
        <v>112</v>
      </c>
      <c r="B73" s="130" t="s">
        <v>115</v>
      </c>
      <c r="C73" s="42">
        <v>0.1</v>
      </c>
      <c r="D73" s="42">
        <f>C73*35</f>
        <v>3.5</v>
      </c>
      <c r="E73" s="42"/>
      <c r="F73" s="42"/>
      <c r="G73" s="42"/>
      <c r="H73" s="42"/>
      <c r="I73" s="42">
        <f t="shared" si="0"/>
        <v>3.5</v>
      </c>
    </row>
    <row r="74" spans="1:9" ht="12.75">
      <c r="A74" s="129" t="s">
        <v>116</v>
      </c>
      <c r="B74" s="130" t="s">
        <v>117</v>
      </c>
      <c r="C74" s="42">
        <v>0.1</v>
      </c>
      <c r="D74" s="42">
        <f>C74*35</f>
        <v>3.5</v>
      </c>
      <c r="E74" s="42"/>
      <c r="F74" s="42"/>
      <c r="G74" s="42"/>
      <c r="H74" s="42"/>
      <c r="I74" s="42">
        <f t="shared" si="0"/>
        <v>3.5</v>
      </c>
    </row>
    <row r="75" spans="1:9" ht="12.75">
      <c r="A75" s="129" t="s">
        <v>116</v>
      </c>
      <c r="B75" s="130" t="s">
        <v>118</v>
      </c>
      <c r="C75" s="42">
        <v>0.2</v>
      </c>
      <c r="D75" s="42">
        <v>7</v>
      </c>
      <c r="E75" s="42"/>
      <c r="F75" s="42"/>
      <c r="G75" s="42"/>
      <c r="H75" s="42"/>
      <c r="I75" s="42">
        <f t="shared" si="0"/>
        <v>7</v>
      </c>
    </row>
    <row r="76" spans="1:9" ht="12.75">
      <c r="A76" s="129" t="s">
        <v>116</v>
      </c>
      <c r="B76" s="130" t="s">
        <v>119</v>
      </c>
      <c r="C76" s="42">
        <v>0.1</v>
      </c>
      <c r="D76" s="42">
        <f>C76*35</f>
        <v>3.5</v>
      </c>
      <c r="E76" s="42"/>
      <c r="F76" s="42"/>
      <c r="G76" s="42"/>
      <c r="H76" s="42"/>
      <c r="I76" s="42">
        <f t="shared" si="0"/>
        <v>3.5</v>
      </c>
    </row>
    <row r="77" spans="1:9" ht="12.75">
      <c r="A77" s="129" t="s">
        <v>116</v>
      </c>
      <c r="B77" s="130" t="s">
        <v>120</v>
      </c>
      <c r="C77" s="42">
        <v>0.1</v>
      </c>
      <c r="D77" s="42">
        <f>C77*35</f>
        <v>3.5</v>
      </c>
      <c r="E77" s="42"/>
      <c r="F77" s="42"/>
      <c r="G77" s="42"/>
      <c r="H77" s="42"/>
      <c r="I77" s="42">
        <f t="shared" si="0"/>
        <v>3.5</v>
      </c>
    </row>
    <row r="78" spans="1:9" ht="25.5">
      <c r="A78" s="129" t="s">
        <v>116</v>
      </c>
      <c r="B78" s="130" t="s">
        <v>121</v>
      </c>
      <c r="C78" s="42">
        <v>0.2</v>
      </c>
      <c r="D78" s="42">
        <v>7</v>
      </c>
      <c r="E78" s="42"/>
      <c r="F78" s="42"/>
      <c r="G78" s="42"/>
      <c r="H78" s="42"/>
      <c r="I78" s="42">
        <f t="shared" si="0"/>
        <v>7</v>
      </c>
    </row>
    <row r="79" spans="1:9" ht="38.25">
      <c r="A79" s="129" t="s">
        <v>116</v>
      </c>
      <c r="B79" s="130" t="s">
        <v>122</v>
      </c>
      <c r="C79" s="42">
        <v>0.1</v>
      </c>
      <c r="D79" s="42">
        <f>C79*35</f>
        <v>3.5</v>
      </c>
      <c r="E79" s="42"/>
      <c r="F79" s="42"/>
      <c r="G79" s="42"/>
      <c r="H79" s="42"/>
      <c r="I79" s="42">
        <f t="shared" si="0"/>
        <v>3.5</v>
      </c>
    </row>
    <row r="80" spans="1:9" ht="12.75">
      <c r="A80" s="119"/>
      <c r="B80" s="120"/>
      <c r="C80" s="121"/>
      <c r="D80" s="121"/>
      <c r="E80" s="121"/>
      <c r="F80" s="121"/>
      <c r="G80" s="121"/>
      <c r="H80" s="121"/>
      <c r="I80" s="121"/>
    </row>
    <row r="81" spans="3:9" ht="12.75">
      <c r="C81" s="121"/>
      <c r="D81" s="121"/>
      <c r="E81" s="121"/>
      <c r="F81" s="121"/>
      <c r="G81" s="121"/>
      <c r="H81" s="121"/>
      <c r="I81" s="121"/>
    </row>
    <row r="82" spans="1:9" ht="18.75">
      <c r="A82" s="78" t="s">
        <v>16</v>
      </c>
      <c r="B82" s="78"/>
      <c r="C82" s="122">
        <f>SUM(C16:C79)</f>
        <v>18.7</v>
      </c>
      <c r="D82" s="122">
        <f>SUM(D16:D79)</f>
        <v>654.5</v>
      </c>
      <c r="E82" s="43"/>
      <c r="F82" s="43"/>
      <c r="G82" s="123">
        <f>SUM(G16:G79)</f>
        <v>0</v>
      </c>
      <c r="H82" s="43">
        <f>SUM(H17:H79)</f>
        <v>0</v>
      </c>
      <c r="I82" s="122">
        <f>SUM(I16:I79)</f>
        <v>654.5</v>
      </c>
    </row>
    <row r="85" spans="1:2" ht="12.75">
      <c r="A85" s="124" t="s">
        <v>21</v>
      </c>
      <c r="B85" t="s">
        <v>37</v>
      </c>
    </row>
    <row r="86" ht="12.75">
      <c r="B86" t="s">
        <v>22</v>
      </c>
    </row>
    <row r="87" ht="12.75">
      <c r="B87" t="s">
        <v>38</v>
      </c>
    </row>
    <row r="88" ht="12.75">
      <c r="B88" t="s">
        <v>39</v>
      </c>
    </row>
    <row r="90" ht="12.75">
      <c r="B90" t="s">
        <v>40</v>
      </c>
    </row>
    <row r="92" ht="15">
      <c r="E92" s="84" t="s">
        <v>24</v>
      </c>
    </row>
    <row r="94" ht="12.75">
      <c r="E94" s="51"/>
    </row>
  </sheetData>
  <sheetProtection/>
  <mergeCells count="2">
    <mergeCell ref="F12:I12"/>
    <mergeCell ref="E14:G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B49" sqref="B49"/>
    </sheetView>
  </sheetViews>
  <sheetFormatPr defaultColWidth="9.140625" defaultRowHeight="12.75"/>
  <cols>
    <col min="1" max="1" width="23.140625" style="23" bestFit="1" customWidth="1"/>
    <col min="2" max="2" width="77.00390625" style="23" customWidth="1"/>
    <col min="3" max="3" width="9.140625" style="23" customWidth="1"/>
    <col min="4" max="5" width="8.00390625" style="23" customWidth="1"/>
    <col min="6" max="6" width="5.140625" style="23" customWidth="1"/>
    <col min="7" max="7" width="7.00390625" style="23" customWidth="1"/>
    <col min="8" max="8" width="10.7109375" style="23" customWidth="1"/>
    <col min="9" max="9" width="11.8515625" style="23" bestFit="1" customWidth="1"/>
  </cols>
  <sheetData>
    <row r="1" spans="1:9" ht="12.75">
      <c r="A1" s="1"/>
      <c r="B1" s="2"/>
      <c r="C1" s="3"/>
      <c r="D1" s="4"/>
      <c r="E1" s="3"/>
      <c r="F1" s="3"/>
      <c r="G1" s="3"/>
      <c r="H1" s="3"/>
      <c r="I1" s="4"/>
    </row>
    <row r="2" spans="1:9" ht="12.75">
      <c r="A2" s="3"/>
      <c r="B2" s="3"/>
      <c r="C2" s="3"/>
      <c r="D2" s="3"/>
      <c r="E2" s="3"/>
      <c r="F2" s="3"/>
      <c r="G2" s="3"/>
      <c r="H2" s="3"/>
      <c r="I2" s="4"/>
    </row>
    <row r="3" spans="1:9" ht="12.75">
      <c r="A3" s="3"/>
      <c r="B3" s="2"/>
      <c r="C3" s="3"/>
      <c r="D3" s="3"/>
      <c r="E3" s="3"/>
      <c r="F3" s="3"/>
      <c r="G3" s="3"/>
      <c r="H3" s="3"/>
      <c r="I3" s="3" t="s">
        <v>1</v>
      </c>
    </row>
    <row r="4" spans="1:9" ht="16.5">
      <c r="A4" s="5" t="s">
        <v>2</v>
      </c>
      <c r="B4" s="6"/>
      <c r="C4" s="7"/>
      <c r="D4" s="7"/>
      <c r="E4" s="7"/>
      <c r="F4" s="8"/>
      <c r="G4" s="8"/>
      <c r="H4" s="8"/>
      <c r="I4" s="9"/>
    </row>
    <row r="5" spans="1:9" ht="16.5">
      <c r="A5" s="5" t="s">
        <v>3</v>
      </c>
      <c r="B5" s="6"/>
      <c r="C5" s="7"/>
      <c r="D5" s="5"/>
      <c r="E5" s="7"/>
      <c r="F5" s="8"/>
      <c r="G5" s="8"/>
      <c r="H5" s="8"/>
      <c r="I5" s="9"/>
    </row>
    <row r="6" spans="1:9" ht="22.5">
      <c r="A6" s="10" t="s">
        <v>4</v>
      </c>
      <c r="B6" s="11"/>
      <c r="C6" s="12"/>
      <c r="D6" s="13"/>
      <c r="E6" s="14"/>
      <c r="F6" s="12"/>
      <c r="G6" s="12"/>
      <c r="H6" s="12"/>
      <c r="I6" s="12"/>
    </row>
    <row r="7" spans="1:9" ht="18.75" thickBot="1">
      <c r="A7" s="15"/>
      <c r="B7" s="16"/>
      <c r="C7" s="12"/>
      <c r="D7" s="17"/>
      <c r="E7" s="18"/>
      <c r="F7" s="17"/>
      <c r="G7" s="17"/>
      <c r="H7" s="17"/>
      <c r="I7" s="17"/>
    </row>
    <row r="8" spans="1:9" ht="19.5" thickBot="1" thickTop="1">
      <c r="A8" s="19" t="s">
        <v>5</v>
      </c>
      <c r="B8" s="20"/>
      <c r="C8" s="21"/>
      <c r="D8" s="21"/>
      <c r="E8" s="21"/>
      <c r="F8" s="21"/>
      <c r="G8" s="21"/>
      <c r="H8" s="21"/>
      <c r="I8" s="22"/>
    </row>
    <row r="9" ht="14.25" thickBot="1" thickTop="1"/>
    <row r="10" spans="4:9" ht="16.5" thickBot="1" thickTop="1">
      <c r="D10" s="24" t="s">
        <v>6</v>
      </c>
      <c r="F10" s="87" t="s">
        <v>41</v>
      </c>
      <c r="G10" s="25"/>
      <c r="H10" s="25"/>
      <c r="I10" s="26"/>
    </row>
    <row r="11" spans="4:6" ht="14.25" thickBot="1" thickTop="1">
      <c r="D11" s="27"/>
      <c r="F11" s="28"/>
    </row>
    <row r="12" spans="4:9" ht="16.5" thickBot="1" thickTop="1">
      <c r="D12" s="24" t="s">
        <v>7</v>
      </c>
      <c r="F12" s="87" t="s">
        <v>46</v>
      </c>
      <c r="G12" s="25"/>
      <c r="H12" s="25"/>
      <c r="I12" s="26"/>
    </row>
    <row r="13" ht="14.25" thickBot="1" thickTop="1"/>
    <row r="14" spans="1:9" ht="26.25" thickTop="1">
      <c r="A14" s="29"/>
      <c r="B14" s="30"/>
      <c r="C14" s="31" t="s">
        <v>8</v>
      </c>
      <c r="D14" s="32"/>
      <c r="E14" s="185" t="s">
        <v>9</v>
      </c>
      <c r="F14" s="186"/>
      <c r="G14" s="187"/>
      <c r="H14" s="33" t="s">
        <v>10</v>
      </c>
      <c r="I14" s="34"/>
    </row>
    <row r="15" spans="1:9" ht="51.75" thickBot="1">
      <c r="A15" s="35" t="s">
        <v>11</v>
      </c>
      <c r="B15" s="36"/>
      <c r="C15" s="37" t="s">
        <v>12</v>
      </c>
      <c r="D15" s="38" t="s">
        <v>13</v>
      </c>
      <c r="E15" s="37" t="s">
        <v>14</v>
      </c>
      <c r="F15" s="37" t="s">
        <v>15</v>
      </c>
      <c r="G15" s="38" t="s">
        <v>16</v>
      </c>
      <c r="H15" s="39" t="s">
        <v>17</v>
      </c>
      <c r="I15" s="40" t="s">
        <v>18</v>
      </c>
    </row>
    <row r="16" spans="1:9" ht="13.5" thickTop="1">
      <c r="A16" s="126" t="s">
        <v>47</v>
      </c>
      <c r="B16" s="127" t="s">
        <v>123</v>
      </c>
      <c r="C16" s="42">
        <v>0.2</v>
      </c>
      <c r="D16" s="42">
        <f>C16*35</f>
        <v>7</v>
      </c>
      <c r="E16" s="42">
        <v>30</v>
      </c>
      <c r="F16" s="42">
        <v>1</v>
      </c>
      <c r="G16" s="42">
        <f>E16*F16</f>
        <v>30</v>
      </c>
      <c r="H16" s="42"/>
      <c r="I16" s="42">
        <f aca="true" t="shared" si="0" ref="I16:I24">D16+G16</f>
        <v>37</v>
      </c>
    </row>
    <row r="17" spans="1:9" ht="12.75">
      <c r="A17" s="129" t="s">
        <v>57</v>
      </c>
      <c r="B17" s="127" t="s">
        <v>124</v>
      </c>
      <c r="C17" s="42">
        <v>0.1</v>
      </c>
      <c r="D17" s="42">
        <f>C17*35</f>
        <v>3.5</v>
      </c>
      <c r="E17" s="42">
        <v>53.45</v>
      </c>
      <c r="F17" s="42">
        <v>1</v>
      </c>
      <c r="G17" s="42">
        <f>E17*F17</f>
        <v>53.45</v>
      </c>
      <c r="H17" s="42"/>
      <c r="I17" s="42">
        <f t="shared" si="0"/>
        <v>56.95</v>
      </c>
    </row>
    <row r="18" spans="1:9" ht="12.75">
      <c r="A18" s="126" t="s">
        <v>125</v>
      </c>
      <c r="B18" s="127" t="s">
        <v>126</v>
      </c>
      <c r="C18" s="41">
        <v>0.5</v>
      </c>
      <c r="D18" s="41">
        <v>17.5</v>
      </c>
      <c r="E18" s="41"/>
      <c r="F18" s="41"/>
      <c r="G18" s="41"/>
      <c r="H18" s="41"/>
      <c r="I18" s="42">
        <f t="shared" si="0"/>
        <v>17.5</v>
      </c>
    </row>
    <row r="19" spans="1:9" ht="25.5">
      <c r="A19" s="131" t="s">
        <v>127</v>
      </c>
      <c r="B19" s="127" t="s">
        <v>128</v>
      </c>
      <c r="C19" s="41">
        <v>0.5</v>
      </c>
      <c r="D19" s="41">
        <v>17.5</v>
      </c>
      <c r="E19" s="41"/>
      <c r="F19" s="41"/>
      <c r="G19" s="41"/>
      <c r="H19" s="41"/>
      <c r="I19" s="42">
        <f t="shared" si="0"/>
        <v>17.5</v>
      </c>
    </row>
    <row r="20" spans="1:9" ht="12.75">
      <c r="A20" s="131" t="s">
        <v>127</v>
      </c>
      <c r="B20" s="127" t="s">
        <v>129</v>
      </c>
      <c r="C20" s="41">
        <v>0.5</v>
      </c>
      <c r="D20" s="41">
        <v>17.5</v>
      </c>
      <c r="E20" s="41"/>
      <c r="F20" s="41"/>
      <c r="G20" s="41"/>
      <c r="H20" s="41"/>
      <c r="I20" s="42">
        <f t="shared" si="0"/>
        <v>17.5</v>
      </c>
    </row>
    <row r="21" spans="1:9" ht="12.75">
      <c r="A21" s="131" t="s">
        <v>127</v>
      </c>
      <c r="B21" s="127" t="s">
        <v>130</v>
      </c>
      <c r="C21" s="41">
        <v>0.5</v>
      </c>
      <c r="D21" s="41">
        <v>17.5</v>
      </c>
      <c r="E21" s="41"/>
      <c r="F21" s="41"/>
      <c r="G21" s="41"/>
      <c r="H21" s="41"/>
      <c r="I21" s="42">
        <f t="shared" si="0"/>
        <v>17.5</v>
      </c>
    </row>
    <row r="22" spans="1:9" ht="12.75">
      <c r="A22" s="126" t="s">
        <v>112</v>
      </c>
      <c r="B22" s="127" t="s">
        <v>131</v>
      </c>
      <c r="C22" s="41">
        <v>0.5</v>
      </c>
      <c r="D22" s="41">
        <v>17.5</v>
      </c>
      <c r="E22" s="41"/>
      <c r="F22" s="41"/>
      <c r="G22" s="41"/>
      <c r="H22" s="41"/>
      <c r="I22" s="42">
        <f t="shared" si="0"/>
        <v>17.5</v>
      </c>
    </row>
    <row r="23" spans="1:9" ht="12.75">
      <c r="A23" s="126" t="s">
        <v>112</v>
      </c>
      <c r="B23" s="127" t="s">
        <v>132</v>
      </c>
      <c r="C23" s="41">
        <v>0.5</v>
      </c>
      <c r="D23" s="41">
        <v>17.5</v>
      </c>
      <c r="E23" s="42">
        <v>30</v>
      </c>
      <c r="F23" s="42">
        <v>1</v>
      </c>
      <c r="G23" s="42">
        <f>E23*F23</f>
        <v>30</v>
      </c>
      <c r="H23" s="41"/>
      <c r="I23" s="42">
        <f t="shared" si="0"/>
        <v>47.5</v>
      </c>
    </row>
    <row r="24" spans="1:9" ht="12.75">
      <c r="A24" s="126" t="s">
        <v>112</v>
      </c>
      <c r="B24" s="127" t="s">
        <v>133</v>
      </c>
      <c r="C24" s="41"/>
      <c r="D24" s="41"/>
      <c r="E24" s="41"/>
      <c r="F24" s="41"/>
      <c r="G24" s="41"/>
      <c r="H24" s="41"/>
      <c r="I24" s="42">
        <f t="shared" si="0"/>
        <v>0</v>
      </c>
    </row>
    <row r="25" spans="1:9" ht="13.5">
      <c r="A25" s="44"/>
      <c r="B25" s="45"/>
      <c r="C25" s="43"/>
      <c r="D25" s="43"/>
      <c r="E25" s="43"/>
      <c r="F25" s="43"/>
      <c r="G25" s="43"/>
      <c r="H25" s="43"/>
      <c r="I25" s="43"/>
    </row>
    <row r="26" spans="1:9" ht="13.5">
      <c r="A26" s="44"/>
      <c r="B26" s="45"/>
      <c r="C26" s="43"/>
      <c r="D26" s="43"/>
      <c r="E26" s="43"/>
      <c r="F26" s="43"/>
      <c r="G26" s="43"/>
      <c r="H26" s="43"/>
      <c r="I26" s="43"/>
    </row>
    <row r="27" spans="1:9" ht="13.5">
      <c r="A27" s="44"/>
      <c r="B27" s="45"/>
      <c r="C27" s="43"/>
      <c r="D27" s="43"/>
      <c r="E27" s="43"/>
      <c r="F27" s="43"/>
      <c r="G27" s="43"/>
      <c r="H27" s="43"/>
      <c r="I27" s="43"/>
    </row>
    <row r="28" spans="3:9" ht="12.75">
      <c r="C28" s="43"/>
      <c r="D28" s="43"/>
      <c r="E28" s="43"/>
      <c r="F28" s="43"/>
      <c r="G28" s="43"/>
      <c r="H28" s="43"/>
      <c r="I28" s="43"/>
    </row>
    <row r="29" spans="1:9" ht="18.75">
      <c r="A29" s="46" t="s">
        <v>16</v>
      </c>
      <c r="B29" s="46"/>
      <c r="C29" s="47">
        <f>SUM(C16:C28)</f>
        <v>3.3</v>
      </c>
      <c r="D29" s="47">
        <f>SUM(D16:D28)</f>
        <v>115.5</v>
      </c>
      <c r="E29" s="47"/>
      <c r="F29" s="47"/>
      <c r="G29" s="47">
        <f>SUM(G16:G28)</f>
        <v>113.45</v>
      </c>
      <c r="H29" s="47"/>
      <c r="I29" s="47">
        <f>SUM(I16:I28)</f>
        <v>228.95</v>
      </c>
    </row>
    <row r="32" spans="1:2" ht="12.75">
      <c r="A32" s="48" t="s">
        <v>21</v>
      </c>
      <c r="B32" s="49" t="s">
        <v>134</v>
      </c>
    </row>
    <row r="33" ht="12.75">
      <c r="B33" s="3" t="s">
        <v>22</v>
      </c>
    </row>
    <row r="34" ht="12.75">
      <c r="B34" s="49" t="s">
        <v>135</v>
      </c>
    </row>
    <row r="35" ht="12.75">
      <c r="B35" s="49" t="s">
        <v>39</v>
      </c>
    </row>
    <row r="37" ht="25.5">
      <c r="B37" s="49" t="s">
        <v>23</v>
      </c>
    </row>
    <row r="39" ht="15">
      <c r="E39" s="50" t="s">
        <v>24</v>
      </c>
    </row>
    <row r="41" ht="12.75">
      <c r="E41" s="51"/>
    </row>
  </sheetData>
  <sheetProtection/>
  <mergeCells count="1">
    <mergeCell ref="E14:G1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23.57421875" style="23" customWidth="1"/>
    <col min="2" max="2" width="46.28125" style="23" customWidth="1"/>
    <col min="3" max="3" width="7.28125" style="23" customWidth="1"/>
    <col min="4" max="4" width="6.7109375" style="23" customWidth="1"/>
    <col min="5" max="5" width="7.00390625" style="23" customWidth="1"/>
    <col min="6" max="6" width="5.00390625" style="23" customWidth="1"/>
    <col min="7" max="7" width="7.00390625" style="23" customWidth="1"/>
    <col min="8" max="8" width="9.421875" style="23" customWidth="1"/>
    <col min="9" max="9" width="11.8515625" style="23" bestFit="1" customWidth="1"/>
  </cols>
  <sheetData>
    <row r="1" spans="1:9" ht="12.75">
      <c r="A1" s="1"/>
      <c r="B1" s="2"/>
      <c r="C1" s="3"/>
      <c r="D1" s="4"/>
      <c r="E1" s="3"/>
      <c r="F1" s="3"/>
      <c r="G1" s="3"/>
      <c r="H1" s="3"/>
      <c r="I1" s="4"/>
    </row>
    <row r="2" spans="1:9" ht="12.75">
      <c r="A2" s="3"/>
      <c r="B2" s="3"/>
      <c r="C2" s="3"/>
      <c r="D2" s="3"/>
      <c r="E2" s="3"/>
      <c r="F2" s="3"/>
      <c r="G2" s="3"/>
      <c r="H2" s="3"/>
      <c r="I2" s="4"/>
    </row>
    <row r="3" spans="1:9" ht="12.75">
      <c r="A3" s="3"/>
      <c r="B3" s="2"/>
      <c r="C3" s="3"/>
      <c r="D3" s="3"/>
      <c r="E3" s="3"/>
      <c r="F3" s="3"/>
      <c r="G3" s="3"/>
      <c r="H3" s="3"/>
      <c r="I3" s="3" t="s">
        <v>1</v>
      </c>
    </row>
    <row r="4" spans="1:9" ht="16.5">
      <c r="A4" s="5" t="s">
        <v>2</v>
      </c>
      <c r="B4" s="6"/>
      <c r="C4" s="7"/>
      <c r="D4" s="7"/>
      <c r="E4" s="7"/>
      <c r="F4" s="8"/>
      <c r="G4" s="8"/>
      <c r="H4" s="8"/>
      <c r="I4" s="9"/>
    </row>
    <row r="5" spans="1:9" ht="16.5">
      <c r="A5" s="5" t="s">
        <v>3</v>
      </c>
      <c r="B5" s="6"/>
      <c r="C5" s="7"/>
      <c r="D5" s="5"/>
      <c r="E5" s="7"/>
      <c r="F5" s="8"/>
      <c r="G5" s="8"/>
      <c r="H5" s="8"/>
      <c r="I5" s="9"/>
    </row>
    <row r="6" spans="1:9" ht="23.25" thickBot="1">
      <c r="A6" s="10" t="s">
        <v>4</v>
      </c>
      <c r="B6" s="11"/>
      <c r="C6" s="12"/>
      <c r="D6" s="13"/>
      <c r="E6" s="14"/>
      <c r="F6" s="12"/>
      <c r="G6" s="12"/>
      <c r="H6" s="12"/>
      <c r="I6" s="12"/>
    </row>
    <row r="7" spans="1:9" ht="19.5" thickBot="1" thickTop="1">
      <c r="A7" s="19" t="s">
        <v>5</v>
      </c>
      <c r="B7" s="20"/>
      <c r="C7" s="21"/>
      <c r="D7" s="21"/>
      <c r="E7" s="21"/>
      <c r="F7" s="21"/>
      <c r="G7" s="21"/>
      <c r="H7" s="21"/>
      <c r="I7" s="22"/>
    </row>
    <row r="8" spans="4:9" ht="16.5" thickBot="1" thickTop="1">
      <c r="D8" s="24" t="s">
        <v>6</v>
      </c>
      <c r="F8" s="87" t="s">
        <v>44</v>
      </c>
      <c r="G8" s="25"/>
      <c r="H8" s="25"/>
      <c r="I8" s="26"/>
    </row>
    <row r="9" spans="4:6" ht="14.25" thickBot="1" thickTop="1">
      <c r="D9" s="27"/>
      <c r="F9" s="28"/>
    </row>
    <row r="10" spans="4:9" ht="16.5" thickBot="1" thickTop="1">
      <c r="D10" s="24" t="s">
        <v>7</v>
      </c>
      <c r="F10" s="87" t="s">
        <v>155</v>
      </c>
      <c r="G10" s="25"/>
      <c r="H10" s="25"/>
      <c r="I10" s="26"/>
    </row>
    <row r="11" ht="14.25" thickBot="1" thickTop="1"/>
    <row r="12" spans="1:9" ht="26.25" thickTop="1">
      <c r="A12" s="29"/>
      <c r="B12" s="30"/>
      <c r="C12" s="31" t="s">
        <v>8</v>
      </c>
      <c r="D12" s="32"/>
      <c r="E12" s="185" t="s">
        <v>9</v>
      </c>
      <c r="F12" s="186"/>
      <c r="G12" s="187"/>
      <c r="H12" s="33" t="s">
        <v>10</v>
      </c>
      <c r="I12" s="34"/>
    </row>
    <row r="13" spans="1:9" ht="42" customHeight="1" thickBot="1">
      <c r="A13" s="35" t="s">
        <v>11</v>
      </c>
      <c r="B13" s="36"/>
      <c r="C13" s="37" t="s">
        <v>12</v>
      </c>
      <c r="D13" s="38" t="s">
        <v>13</v>
      </c>
      <c r="E13" s="37" t="s">
        <v>14</v>
      </c>
      <c r="F13" s="37" t="s">
        <v>15</v>
      </c>
      <c r="G13" s="38" t="s">
        <v>16</v>
      </c>
      <c r="H13" s="39" t="s">
        <v>17</v>
      </c>
      <c r="I13" s="40" t="s">
        <v>18</v>
      </c>
    </row>
    <row r="14" spans="1:9" ht="13.5" thickTop="1">
      <c r="A14" s="126" t="s">
        <v>47</v>
      </c>
      <c r="B14" s="132" t="s">
        <v>136</v>
      </c>
      <c r="C14" s="42">
        <v>0.2</v>
      </c>
      <c r="D14" s="42">
        <f>C14*35</f>
        <v>7</v>
      </c>
      <c r="E14" s="42">
        <v>30</v>
      </c>
      <c r="F14" s="42">
        <v>1</v>
      </c>
      <c r="G14" s="42">
        <f>E14*F14</f>
        <v>30</v>
      </c>
      <c r="H14" s="42"/>
      <c r="I14" s="42">
        <f aca="true" t="shared" si="0" ref="I14:I25">D14+G14</f>
        <v>37</v>
      </c>
    </row>
    <row r="15" spans="1:9" ht="12.75">
      <c r="A15" s="128" t="s">
        <v>52</v>
      </c>
      <c r="B15" s="127" t="s">
        <v>137</v>
      </c>
      <c r="C15" s="42">
        <v>0.1</v>
      </c>
      <c r="D15" s="42">
        <f>C15*35</f>
        <v>3.5</v>
      </c>
      <c r="E15" s="42"/>
      <c r="F15" s="42"/>
      <c r="G15" s="42"/>
      <c r="H15" s="42"/>
      <c r="I15" s="42">
        <f t="shared" si="0"/>
        <v>3.5</v>
      </c>
    </row>
    <row r="16" spans="1:9" ht="12.75">
      <c r="A16" s="128" t="s">
        <v>52</v>
      </c>
      <c r="B16" s="127" t="s">
        <v>138</v>
      </c>
      <c r="C16" s="41">
        <v>0.5</v>
      </c>
      <c r="D16" s="41">
        <v>17.5</v>
      </c>
      <c r="E16" s="41"/>
      <c r="F16" s="41"/>
      <c r="G16" s="41"/>
      <c r="H16" s="41"/>
      <c r="I16" s="41">
        <f t="shared" si="0"/>
        <v>17.5</v>
      </c>
    </row>
    <row r="17" spans="1:9" ht="12.75">
      <c r="A17" s="128" t="s">
        <v>52</v>
      </c>
      <c r="B17" s="127" t="s">
        <v>139</v>
      </c>
      <c r="C17" s="41">
        <v>0.5</v>
      </c>
      <c r="D17" s="41">
        <v>17.5</v>
      </c>
      <c r="E17" s="42">
        <v>53.45</v>
      </c>
      <c r="F17" s="42">
        <v>1</v>
      </c>
      <c r="G17" s="42">
        <f>E17*F17</f>
        <v>53.45</v>
      </c>
      <c r="H17" s="41"/>
      <c r="I17" s="41">
        <f t="shared" si="0"/>
        <v>70.95</v>
      </c>
    </row>
    <row r="18" spans="1:9" ht="25.5">
      <c r="A18" s="126" t="s">
        <v>83</v>
      </c>
      <c r="B18" s="127" t="s">
        <v>140</v>
      </c>
      <c r="C18" s="41">
        <v>0.5</v>
      </c>
      <c r="D18" s="41">
        <v>17.5</v>
      </c>
      <c r="E18" s="41"/>
      <c r="F18" s="41"/>
      <c r="G18" s="41"/>
      <c r="H18" s="41"/>
      <c r="I18" s="41">
        <f t="shared" si="0"/>
        <v>17.5</v>
      </c>
    </row>
    <row r="19" spans="1:9" ht="25.5">
      <c r="A19" s="131" t="s">
        <v>141</v>
      </c>
      <c r="B19" s="127" t="s">
        <v>142</v>
      </c>
      <c r="C19" s="41">
        <v>0.5</v>
      </c>
      <c r="D19" s="41">
        <v>17.5</v>
      </c>
      <c r="E19" s="41"/>
      <c r="F19" s="41"/>
      <c r="G19" s="41"/>
      <c r="H19" s="41"/>
      <c r="I19" s="41">
        <f t="shared" si="0"/>
        <v>17.5</v>
      </c>
    </row>
    <row r="20" spans="1:9" ht="12.75">
      <c r="A20" s="131" t="s">
        <v>141</v>
      </c>
      <c r="B20" s="127" t="s">
        <v>143</v>
      </c>
      <c r="C20" s="41">
        <v>0.5</v>
      </c>
      <c r="D20" s="41">
        <v>17.5</v>
      </c>
      <c r="E20" s="41"/>
      <c r="F20" s="41"/>
      <c r="G20" s="41"/>
      <c r="H20" s="41"/>
      <c r="I20" s="41">
        <f t="shared" si="0"/>
        <v>17.5</v>
      </c>
    </row>
    <row r="21" spans="1:9" ht="12.75">
      <c r="A21" s="129" t="s">
        <v>20</v>
      </c>
      <c r="B21" s="127" t="s">
        <v>144</v>
      </c>
      <c r="C21" s="41">
        <v>0.5</v>
      </c>
      <c r="D21" s="41">
        <v>17.5</v>
      </c>
      <c r="E21" s="42">
        <v>30</v>
      </c>
      <c r="F21" s="42">
        <v>1</v>
      </c>
      <c r="G21" s="42">
        <f>E21*F21</f>
        <v>30</v>
      </c>
      <c r="H21" s="41"/>
      <c r="I21" s="41">
        <f t="shared" si="0"/>
        <v>47.5</v>
      </c>
    </row>
    <row r="22" spans="1:9" ht="12.75">
      <c r="A22" s="129" t="s">
        <v>20</v>
      </c>
      <c r="B22" s="127" t="s">
        <v>145</v>
      </c>
      <c r="C22" s="41">
        <v>0.5</v>
      </c>
      <c r="D22" s="41">
        <v>17.5</v>
      </c>
      <c r="E22" s="41"/>
      <c r="F22" s="41"/>
      <c r="G22" s="41"/>
      <c r="H22" s="41"/>
      <c r="I22" s="41">
        <f t="shared" si="0"/>
        <v>17.5</v>
      </c>
    </row>
    <row r="23" spans="1:9" ht="12.75">
      <c r="A23" s="129" t="s">
        <v>20</v>
      </c>
      <c r="B23" s="133" t="s">
        <v>146</v>
      </c>
      <c r="C23" s="41">
        <v>0.5</v>
      </c>
      <c r="D23" s="41">
        <v>17.5</v>
      </c>
      <c r="E23" s="43"/>
      <c r="F23" s="43"/>
      <c r="G23" s="43"/>
      <c r="H23" s="43"/>
      <c r="I23" s="41">
        <f t="shared" si="0"/>
        <v>17.5</v>
      </c>
    </row>
    <row r="24" spans="1:9" ht="12.75">
      <c r="A24" s="129" t="s">
        <v>20</v>
      </c>
      <c r="B24" s="133" t="s">
        <v>147</v>
      </c>
      <c r="C24" s="41">
        <v>0.5</v>
      </c>
      <c r="D24" s="41">
        <v>17.5</v>
      </c>
      <c r="E24" s="43"/>
      <c r="F24" s="43"/>
      <c r="G24" s="43"/>
      <c r="H24" s="43"/>
      <c r="I24" s="41">
        <f t="shared" si="0"/>
        <v>17.5</v>
      </c>
    </row>
    <row r="25" spans="1:9" ht="12.75">
      <c r="A25" s="126" t="s">
        <v>20</v>
      </c>
      <c r="B25" s="127" t="s">
        <v>148</v>
      </c>
      <c r="C25" s="41">
        <v>0.5</v>
      </c>
      <c r="D25" s="41">
        <v>17.5</v>
      </c>
      <c r="E25" s="42">
        <v>30</v>
      </c>
      <c r="F25" s="42">
        <v>1</v>
      </c>
      <c r="G25" s="42">
        <f>E25*F25</f>
        <v>30</v>
      </c>
      <c r="H25" s="43"/>
      <c r="I25" s="41">
        <f t="shared" si="0"/>
        <v>47.5</v>
      </c>
    </row>
    <row r="26" spans="3:9" ht="12.75">
      <c r="C26" s="43"/>
      <c r="D26" s="43"/>
      <c r="E26" s="43"/>
      <c r="F26" s="43"/>
      <c r="G26" s="43"/>
      <c r="H26" s="43"/>
      <c r="I26" s="43"/>
    </row>
    <row r="27" spans="1:9" ht="18.75">
      <c r="A27" s="46" t="s">
        <v>16</v>
      </c>
      <c r="B27" s="46"/>
      <c r="C27" s="47">
        <f>SUM(C14:C26)</f>
        <v>5.3</v>
      </c>
      <c r="D27" s="43">
        <f>SUM(D14:D26)</f>
        <v>185.5</v>
      </c>
      <c r="E27" s="43"/>
      <c r="F27" s="43"/>
      <c r="G27" s="47">
        <f>SUM(G14:G25)</f>
        <v>143.45</v>
      </c>
      <c r="H27" s="43"/>
      <c r="I27" s="47">
        <f>SUM(I14:I26)</f>
        <v>328.95</v>
      </c>
    </row>
    <row r="30" spans="1:2" ht="12.75">
      <c r="A30" s="48" t="s">
        <v>21</v>
      </c>
      <c r="B30" s="49" t="s">
        <v>134</v>
      </c>
    </row>
    <row r="31" ht="12.75">
      <c r="B31" s="3" t="s">
        <v>22</v>
      </c>
    </row>
    <row r="32" ht="12.75">
      <c r="B32" s="49" t="s">
        <v>135</v>
      </c>
    </row>
    <row r="33" ht="12.75">
      <c r="B33" s="49" t="s">
        <v>39</v>
      </c>
    </row>
    <row r="35" ht="25.5">
      <c r="B35" s="49" t="s">
        <v>23</v>
      </c>
    </row>
    <row r="37" ht="15">
      <c r="E37" s="50" t="s">
        <v>24</v>
      </c>
    </row>
    <row r="39" ht="12.75">
      <c r="E39" s="51"/>
    </row>
  </sheetData>
  <sheetProtection/>
  <mergeCells count="1">
    <mergeCell ref="E12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23.140625" style="23" bestFit="1" customWidth="1"/>
    <col min="2" max="2" width="40.140625" style="23" customWidth="1"/>
    <col min="3" max="3" width="9.140625" style="23" customWidth="1"/>
    <col min="4" max="5" width="8.00390625" style="23" customWidth="1"/>
    <col min="6" max="6" width="5.140625" style="23" customWidth="1"/>
    <col min="7" max="7" width="7.00390625" style="23" customWidth="1"/>
    <col min="8" max="8" width="10.7109375" style="23" customWidth="1"/>
    <col min="9" max="9" width="11.8515625" style="23" bestFit="1" customWidth="1"/>
  </cols>
  <sheetData>
    <row r="1" spans="1:9" ht="12.75">
      <c r="A1" s="1"/>
      <c r="B1" s="2"/>
      <c r="C1" s="3"/>
      <c r="D1" s="4"/>
      <c r="E1" s="3"/>
      <c r="F1" s="3"/>
      <c r="G1" s="3"/>
      <c r="H1" s="3"/>
      <c r="I1" s="4"/>
    </row>
    <row r="2" spans="1:9" ht="12.75">
      <c r="A2" s="3"/>
      <c r="B2" s="3"/>
      <c r="C2" s="3"/>
      <c r="D2" s="3"/>
      <c r="E2" s="3"/>
      <c r="F2" s="3"/>
      <c r="G2" s="3"/>
      <c r="H2" s="3"/>
      <c r="I2" s="4"/>
    </row>
    <row r="3" spans="1:9" ht="12.75">
      <c r="A3" s="3"/>
      <c r="B3" s="2"/>
      <c r="C3" s="3"/>
      <c r="D3" s="3"/>
      <c r="E3" s="3"/>
      <c r="F3" s="3"/>
      <c r="G3" s="3"/>
      <c r="H3" s="3"/>
      <c r="I3" s="3" t="s">
        <v>1</v>
      </c>
    </row>
    <row r="4" spans="1:9" ht="16.5">
      <c r="A4" s="5" t="s">
        <v>2</v>
      </c>
      <c r="B4" s="6"/>
      <c r="C4" s="7"/>
      <c r="D4" s="7"/>
      <c r="E4" s="7"/>
      <c r="F4" s="8"/>
      <c r="G4" s="8"/>
      <c r="H4" s="8"/>
      <c r="I4" s="9"/>
    </row>
    <row r="5" spans="1:9" ht="16.5">
      <c r="A5" s="5" t="s">
        <v>3</v>
      </c>
      <c r="B5" s="6"/>
      <c r="C5" s="7"/>
      <c r="D5" s="5"/>
      <c r="E5" s="7"/>
      <c r="F5" s="8"/>
      <c r="G5" s="8"/>
      <c r="H5" s="8"/>
      <c r="I5" s="9"/>
    </row>
    <row r="6" spans="1:9" ht="15" customHeight="1" thickBot="1">
      <c r="A6" s="10" t="s">
        <v>4</v>
      </c>
      <c r="B6" s="11"/>
      <c r="C6" s="12"/>
      <c r="D6" s="13"/>
      <c r="E6" s="14"/>
      <c r="F6" s="12"/>
      <c r="G6" s="12"/>
      <c r="H6" s="12"/>
      <c r="I6" s="12"/>
    </row>
    <row r="7" spans="1:9" ht="19.5" thickBot="1" thickTop="1">
      <c r="A7" s="19" t="s">
        <v>5</v>
      </c>
      <c r="B7" s="20"/>
      <c r="C7" s="21"/>
      <c r="D7" s="21"/>
      <c r="E7" s="21"/>
      <c r="F7" s="21"/>
      <c r="G7" s="21"/>
      <c r="H7" s="21"/>
      <c r="I7" s="22"/>
    </row>
    <row r="8" ht="14.25" thickBot="1" thickTop="1"/>
    <row r="9" spans="4:9" ht="16.5" thickBot="1" thickTop="1">
      <c r="D9" s="24" t="s">
        <v>6</v>
      </c>
      <c r="F9" s="87" t="s">
        <v>160</v>
      </c>
      <c r="G9" s="25"/>
      <c r="H9" s="25"/>
      <c r="I9" s="26"/>
    </row>
    <row r="10" spans="4:6" ht="14.25" thickBot="1" thickTop="1">
      <c r="D10" s="27"/>
      <c r="F10" s="28"/>
    </row>
    <row r="11" spans="4:9" ht="16.5" thickBot="1" thickTop="1">
      <c r="D11" s="24" t="s">
        <v>7</v>
      </c>
      <c r="F11" s="87" t="s">
        <v>161</v>
      </c>
      <c r="G11" s="25"/>
      <c r="H11" s="25"/>
      <c r="I11" s="26"/>
    </row>
    <row r="12" ht="14.25" thickBot="1" thickTop="1"/>
    <row r="13" spans="1:9" ht="26.25" thickTop="1">
      <c r="A13" s="29"/>
      <c r="B13" s="30"/>
      <c r="C13" s="31" t="s">
        <v>8</v>
      </c>
      <c r="D13" s="32"/>
      <c r="E13" s="185" t="s">
        <v>9</v>
      </c>
      <c r="F13" s="186"/>
      <c r="G13" s="187"/>
      <c r="H13" s="33" t="s">
        <v>10</v>
      </c>
      <c r="I13" s="34"/>
    </row>
    <row r="14" spans="1:9" ht="40.5" customHeight="1" thickBot="1">
      <c r="A14" s="35" t="s">
        <v>11</v>
      </c>
      <c r="B14" s="36"/>
      <c r="C14" s="37" t="s">
        <v>12</v>
      </c>
      <c r="D14" s="38" t="s">
        <v>13</v>
      </c>
      <c r="E14" s="37" t="s">
        <v>14</v>
      </c>
      <c r="F14" s="37" t="s">
        <v>15</v>
      </c>
      <c r="G14" s="38" t="s">
        <v>16</v>
      </c>
      <c r="H14" s="39" t="s">
        <v>17</v>
      </c>
      <c r="I14" s="40" t="s">
        <v>18</v>
      </c>
    </row>
    <row r="15" spans="1:9" ht="13.5" thickTop="1">
      <c r="A15" s="129" t="s">
        <v>57</v>
      </c>
      <c r="B15" s="127" t="s">
        <v>156</v>
      </c>
      <c r="C15" s="42">
        <v>0.2</v>
      </c>
      <c r="D15" s="42">
        <f>C15*35</f>
        <v>7</v>
      </c>
      <c r="E15" s="42">
        <v>30</v>
      </c>
      <c r="F15" s="42">
        <v>1</v>
      </c>
      <c r="G15" s="42">
        <f>E15*F15</f>
        <v>30</v>
      </c>
      <c r="H15" s="42"/>
      <c r="I15" s="42">
        <f>D15+G15</f>
        <v>37</v>
      </c>
    </row>
    <row r="16" spans="1:9" ht="12.75">
      <c r="A16" s="126" t="s">
        <v>62</v>
      </c>
      <c r="B16" s="136" t="s">
        <v>157</v>
      </c>
      <c r="C16" s="42">
        <v>0.1</v>
      </c>
      <c r="D16" s="42">
        <f>C16*35</f>
        <v>3.5</v>
      </c>
      <c r="E16" s="42">
        <v>40</v>
      </c>
      <c r="F16" s="42">
        <v>1</v>
      </c>
      <c r="G16" s="42">
        <f>E16*F16</f>
        <v>40</v>
      </c>
      <c r="H16" s="42"/>
      <c r="I16" s="42">
        <f>D16+G16</f>
        <v>43.5</v>
      </c>
    </row>
    <row r="17" spans="1:9" ht="25.5">
      <c r="A17" s="126" t="s">
        <v>83</v>
      </c>
      <c r="B17" s="127" t="s">
        <v>158</v>
      </c>
      <c r="C17" s="41">
        <v>0.5</v>
      </c>
      <c r="D17" s="41">
        <v>17.5</v>
      </c>
      <c r="E17" s="41">
        <v>25</v>
      </c>
      <c r="F17" s="41">
        <v>1</v>
      </c>
      <c r="G17" s="42">
        <f>E17*F17</f>
        <v>25</v>
      </c>
      <c r="H17" s="41"/>
      <c r="I17" s="41">
        <f>D17+G17</f>
        <v>42.5</v>
      </c>
    </row>
    <row r="18" spans="1:9" ht="12.75">
      <c r="A18" s="126" t="s">
        <v>109</v>
      </c>
      <c r="B18" s="127" t="s">
        <v>159</v>
      </c>
      <c r="C18" s="41">
        <v>0.5</v>
      </c>
      <c r="D18" s="41">
        <v>17.5</v>
      </c>
      <c r="E18" s="42">
        <v>53.45</v>
      </c>
      <c r="F18" s="42">
        <v>1</v>
      </c>
      <c r="G18" s="42">
        <f>E18*F18</f>
        <v>53.45</v>
      </c>
      <c r="H18" s="41"/>
      <c r="I18" s="41">
        <f>D18+G18</f>
        <v>70.95</v>
      </c>
    </row>
    <row r="19" spans="3:9" ht="12.75">
      <c r="C19" s="43"/>
      <c r="D19" s="43"/>
      <c r="E19" s="43"/>
      <c r="F19" s="43"/>
      <c r="G19" s="43"/>
      <c r="H19" s="43"/>
      <c r="I19" s="43"/>
    </row>
    <row r="20" spans="1:9" ht="18.75">
      <c r="A20" s="46" t="s">
        <v>16</v>
      </c>
      <c r="B20" s="46"/>
      <c r="C20" s="47">
        <f>SUM(C15:C19)</f>
        <v>1.3</v>
      </c>
      <c r="D20" s="47">
        <f>SUM(D15:D19)</f>
        <v>45.5</v>
      </c>
      <c r="E20" s="43"/>
      <c r="F20" s="43"/>
      <c r="G20" s="47">
        <f>SUM(G15:G19)</f>
        <v>148.45</v>
      </c>
      <c r="H20" s="43"/>
      <c r="I20" s="47">
        <f>SUM(I15:I19)</f>
        <v>193.95</v>
      </c>
    </row>
    <row r="22" spans="1:2" ht="25.5">
      <c r="A22" s="48" t="s">
        <v>21</v>
      </c>
      <c r="B22" s="49" t="s">
        <v>134</v>
      </c>
    </row>
    <row r="23" ht="12.75">
      <c r="B23" s="3" t="s">
        <v>22</v>
      </c>
    </row>
    <row r="24" ht="12.75">
      <c r="B24" s="49" t="s">
        <v>135</v>
      </c>
    </row>
    <row r="25" ht="12.75">
      <c r="B25" s="198" t="s">
        <v>39</v>
      </c>
    </row>
    <row r="26" ht="28.5" customHeight="1">
      <c r="B26" s="49" t="s">
        <v>23</v>
      </c>
    </row>
    <row r="27" ht="15">
      <c r="E27" s="50" t="s">
        <v>24</v>
      </c>
    </row>
  </sheetData>
  <sheetProtection/>
  <mergeCells count="1">
    <mergeCell ref="E13:G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44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11.8515625" style="52" customWidth="1"/>
    <col min="2" max="2" width="16.00390625" style="52" customWidth="1"/>
    <col min="3" max="3" width="12.7109375" style="52" customWidth="1"/>
    <col min="4" max="4" width="19.7109375" style="52" customWidth="1"/>
    <col min="5" max="5" width="12.421875" style="52" customWidth="1"/>
    <col min="6" max="6" width="14.140625" style="52" customWidth="1"/>
  </cols>
  <sheetData>
    <row r="1" ht="12.75"/>
    <row r="2" ht="12.75"/>
    <row r="3" ht="12.75">
      <c r="F3" s="53"/>
    </row>
    <row r="4" spans="2:6" ht="12.75">
      <c r="B4" s="54"/>
      <c r="F4" s="53" t="s">
        <v>25</v>
      </c>
    </row>
    <row r="5" spans="1:6" ht="16.5">
      <c r="A5" s="55"/>
      <c r="B5" s="56"/>
      <c r="D5" s="57" t="s">
        <v>2</v>
      </c>
      <c r="F5" s="51"/>
    </row>
    <row r="6" spans="1:4" ht="16.5">
      <c r="A6" s="58"/>
      <c r="B6" s="59"/>
      <c r="D6" s="57"/>
    </row>
    <row r="7" spans="1:6" ht="18">
      <c r="A7" s="60"/>
      <c r="B7" s="61"/>
      <c r="C7" s="62"/>
      <c r="D7" s="63"/>
      <c r="E7" s="62"/>
      <c r="F7" s="62"/>
    </row>
    <row r="8" ht="13.5" thickBot="1"/>
    <row r="9" spans="1:6" ht="19.5" thickBot="1" thickTop="1">
      <c r="A9" s="64" t="s">
        <v>5</v>
      </c>
      <c r="B9" s="65"/>
      <c r="C9" s="188"/>
      <c r="D9" s="189"/>
      <c r="E9" s="66"/>
      <c r="F9" s="67"/>
    </row>
    <row r="10" ht="14.25" thickBot="1" thickTop="1"/>
    <row r="11" spans="1:6" ht="52.5" thickBot="1" thickTop="1">
      <c r="A11" s="68" t="s">
        <v>26</v>
      </c>
      <c r="B11" s="69" t="s">
        <v>27</v>
      </c>
      <c r="C11" s="69" t="s">
        <v>28</v>
      </c>
      <c r="D11" s="69" t="s">
        <v>29</v>
      </c>
      <c r="E11" s="69" t="s">
        <v>30</v>
      </c>
      <c r="F11" s="70" t="s">
        <v>31</v>
      </c>
    </row>
    <row r="12" spans="1:6" ht="13.5" thickTop="1">
      <c r="A12" s="71">
        <v>15000</v>
      </c>
      <c r="B12" s="86" t="s">
        <v>33</v>
      </c>
      <c r="C12" s="86">
        <f>'TABELLA 1-1'!$C$82</f>
        <v>18.7</v>
      </c>
      <c r="D12" s="86">
        <f aca="true" t="shared" si="0" ref="D12:D19">C12*35</f>
        <v>654.5</v>
      </c>
      <c r="E12" s="86">
        <f>'TABELLA 1-1'!G82</f>
        <v>0</v>
      </c>
      <c r="F12" s="86">
        <f>SUM(D12:E12)</f>
        <v>654.5</v>
      </c>
    </row>
    <row r="13" spans="1:6" ht="12.75">
      <c r="A13" s="71">
        <v>30000</v>
      </c>
      <c r="B13" s="86" t="s">
        <v>33</v>
      </c>
      <c r="C13" s="86">
        <f>'TABELLA 1-1'!$C$82</f>
        <v>18.7</v>
      </c>
      <c r="D13" s="86">
        <f t="shared" si="0"/>
        <v>654.5</v>
      </c>
      <c r="E13" s="86">
        <f>'TABELLA 1-1'!G83</f>
        <v>0</v>
      </c>
      <c r="F13" s="86">
        <f aca="true" t="shared" si="1" ref="F13:F19">SUM(D13:E13)</f>
        <v>654.5</v>
      </c>
    </row>
    <row r="14" spans="1:6" ht="12.75">
      <c r="A14" s="71">
        <v>30000</v>
      </c>
      <c r="B14" s="86" t="s">
        <v>41</v>
      </c>
      <c r="C14" s="86">
        <f>'TABELLA 1-2'!$C$29</f>
        <v>3.3</v>
      </c>
      <c r="D14" s="86">
        <f t="shared" si="0"/>
        <v>115.5</v>
      </c>
      <c r="E14" s="86">
        <f>'TABELLA 1-2'!$G$29</f>
        <v>113.45</v>
      </c>
      <c r="F14" s="86">
        <f t="shared" si="1"/>
        <v>228.95</v>
      </c>
    </row>
    <row r="15" spans="1:6" ht="12.75">
      <c r="A15" s="71">
        <v>45000</v>
      </c>
      <c r="B15" s="125" t="s">
        <v>33</v>
      </c>
      <c r="C15" s="86">
        <f>'TABELLA 1-1'!$C$82</f>
        <v>18.7</v>
      </c>
      <c r="D15" s="86">
        <f t="shared" si="0"/>
        <v>654.5</v>
      </c>
      <c r="E15" s="86">
        <f>'TABELLA 1-1'!G86</f>
        <v>0</v>
      </c>
      <c r="F15" s="86">
        <f t="shared" si="1"/>
        <v>654.5</v>
      </c>
    </row>
    <row r="16" spans="1:6" ht="12.75">
      <c r="A16" s="71">
        <v>60000</v>
      </c>
      <c r="B16" s="125" t="s">
        <v>33</v>
      </c>
      <c r="C16" s="86">
        <f>'TABELLA 1-1'!$C$82</f>
        <v>18.7</v>
      </c>
      <c r="D16" s="86">
        <f t="shared" si="0"/>
        <v>654.5</v>
      </c>
      <c r="E16" s="86">
        <f>'TABELLA 1-1'!G87</f>
        <v>0</v>
      </c>
      <c r="F16" s="86">
        <f t="shared" si="1"/>
        <v>654.5</v>
      </c>
    </row>
    <row r="17" spans="1:6" ht="12.75">
      <c r="A17" s="71">
        <v>60000</v>
      </c>
      <c r="B17" s="125" t="s">
        <v>41</v>
      </c>
      <c r="C17" s="86">
        <f>'TABELLA 1-2'!$C$29</f>
        <v>3.3</v>
      </c>
      <c r="D17" s="86">
        <f t="shared" si="0"/>
        <v>115.5</v>
      </c>
      <c r="E17" s="86">
        <f>'TABELLA 1-2'!$G$29</f>
        <v>113.45</v>
      </c>
      <c r="F17" s="86">
        <f>SUM(D17:E17)</f>
        <v>228.95</v>
      </c>
    </row>
    <row r="18" spans="1:6" ht="12.75">
      <c r="A18" s="71">
        <v>60000</v>
      </c>
      <c r="B18" s="125" t="s">
        <v>44</v>
      </c>
      <c r="C18" s="86">
        <f>'TABELLA 1-3'!C27</f>
        <v>5.3</v>
      </c>
      <c r="D18" s="86">
        <f t="shared" si="0"/>
        <v>185.5</v>
      </c>
      <c r="E18" s="86">
        <f>'TABELLA 1-3'!G27</f>
        <v>143.45</v>
      </c>
      <c r="F18" s="86">
        <f t="shared" si="1"/>
        <v>328.95</v>
      </c>
    </row>
    <row r="19" spans="1:6" ht="12.75">
      <c r="A19" s="71">
        <v>75000</v>
      </c>
      <c r="B19" s="125" t="s">
        <v>33</v>
      </c>
      <c r="C19" s="86">
        <f>'TABELLA 1-1'!$C$82</f>
        <v>18.7</v>
      </c>
      <c r="D19" s="86">
        <f t="shared" si="0"/>
        <v>654.5</v>
      </c>
      <c r="E19" s="86">
        <f>'TABELLA 1-1'!G91</f>
        <v>0</v>
      </c>
      <c r="F19" s="86">
        <f t="shared" si="1"/>
        <v>654.5</v>
      </c>
    </row>
    <row r="20" spans="1:6" ht="12.75">
      <c r="A20" s="71">
        <v>90000</v>
      </c>
      <c r="B20" s="125" t="s">
        <v>33</v>
      </c>
      <c r="C20" s="86">
        <v>18.7</v>
      </c>
      <c r="D20" s="86">
        <v>654.5</v>
      </c>
      <c r="E20" s="86">
        <v>0</v>
      </c>
      <c r="F20" s="86">
        <v>654.5</v>
      </c>
    </row>
    <row r="21" spans="1:6" ht="12.75">
      <c r="A21" s="71">
        <v>90000</v>
      </c>
      <c r="B21" s="125" t="s">
        <v>41</v>
      </c>
      <c r="C21" s="86">
        <v>3.3</v>
      </c>
      <c r="D21" s="86">
        <v>115.5</v>
      </c>
      <c r="E21" s="86">
        <v>113.45</v>
      </c>
      <c r="F21" s="86">
        <v>228.95</v>
      </c>
    </row>
    <row r="22" spans="1:6" ht="12.75">
      <c r="A22" s="71">
        <v>105000</v>
      </c>
      <c r="B22" s="125" t="s">
        <v>33</v>
      </c>
      <c r="C22" s="86">
        <v>18.7</v>
      </c>
      <c r="D22" s="86">
        <v>654.5</v>
      </c>
      <c r="E22" s="86">
        <v>0</v>
      </c>
      <c r="F22" s="86">
        <v>654.5</v>
      </c>
    </row>
    <row r="23" spans="1:6" ht="12.75">
      <c r="A23" s="71">
        <v>120000</v>
      </c>
      <c r="B23" s="125" t="s">
        <v>33</v>
      </c>
      <c r="C23" s="86">
        <v>18.7</v>
      </c>
      <c r="D23" s="86">
        <v>654.5</v>
      </c>
      <c r="E23" s="86">
        <v>0</v>
      </c>
      <c r="F23" s="86">
        <v>654.5</v>
      </c>
    </row>
    <row r="24" spans="1:6" ht="12.75">
      <c r="A24" s="71">
        <v>120000</v>
      </c>
      <c r="B24" s="125" t="s">
        <v>41</v>
      </c>
      <c r="C24" s="86">
        <v>3.3</v>
      </c>
      <c r="D24" s="86">
        <v>115.5</v>
      </c>
      <c r="E24" s="86">
        <v>113.45</v>
      </c>
      <c r="F24" s="86">
        <v>228.95</v>
      </c>
    </row>
    <row r="25" spans="1:6" ht="12.75">
      <c r="A25" s="71">
        <v>120000</v>
      </c>
      <c r="B25" s="125" t="s">
        <v>44</v>
      </c>
      <c r="C25" s="86">
        <v>5.3</v>
      </c>
      <c r="D25" s="86">
        <v>185.5</v>
      </c>
      <c r="E25" s="86">
        <v>143.45</v>
      </c>
      <c r="F25" s="86">
        <v>328.95</v>
      </c>
    </row>
    <row r="26" spans="1:6" ht="12.75">
      <c r="A26" s="71">
        <v>120000</v>
      </c>
      <c r="B26" s="125" t="s">
        <v>160</v>
      </c>
      <c r="C26" s="86">
        <f>'TABELLA 1-4'!C20</f>
        <v>1.3</v>
      </c>
      <c r="D26" s="86">
        <f>C26*35</f>
        <v>45.5</v>
      </c>
      <c r="E26" s="86">
        <f>'TABELLA 1-4'!G20</f>
        <v>148.45</v>
      </c>
      <c r="F26" s="86">
        <f>SUM(D26:E26)</f>
        <v>193.95</v>
      </c>
    </row>
    <row r="27" spans="1:6" ht="12.75">
      <c r="A27" s="71" t="s">
        <v>43</v>
      </c>
      <c r="B27" s="72"/>
      <c r="C27" s="71"/>
      <c r="D27" s="71"/>
      <c r="E27" s="73"/>
      <c r="F27" s="73"/>
    </row>
    <row r="28" spans="1:6" ht="12.75">
      <c r="A28" s="71" t="s">
        <v>43</v>
      </c>
      <c r="B28" s="72"/>
      <c r="C28" s="71"/>
      <c r="D28" s="71"/>
      <c r="E28" s="73"/>
      <c r="F28" s="73"/>
    </row>
    <row r="29" spans="1:6" ht="12.75">
      <c r="A29" s="71" t="s">
        <v>43</v>
      </c>
      <c r="B29" s="72"/>
      <c r="C29" s="71"/>
      <c r="D29" s="71"/>
      <c r="E29" s="73"/>
      <c r="F29" s="73"/>
    </row>
    <row r="30" spans="1:6" ht="12.75">
      <c r="A30" s="74"/>
      <c r="B30" s="74"/>
      <c r="C30" s="74"/>
      <c r="D30" s="74"/>
      <c r="E30" s="74"/>
      <c r="F30" s="74"/>
    </row>
    <row r="31" spans="1:6" ht="12.75">
      <c r="A31" s="74"/>
      <c r="B31" s="74"/>
      <c r="C31" s="74"/>
      <c r="D31" s="74"/>
      <c r="E31" s="74"/>
      <c r="F31" s="74"/>
    </row>
    <row r="32" spans="1:6" ht="13.5" thickBot="1">
      <c r="A32" s="74"/>
      <c r="B32" s="74"/>
      <c r="C32" s="74"/>
      <c r="D32" s="74"/>
      <c r="E32" s="74"/>
      <c r="F32" s="74"/>
    </row>
    <row r="33" spans="3:6" ht="13.5" thickTop="1">
      <c r="C33" s="75"/>
      <c r="D33" s="76"/>
      <c r="E33" s="76"/>
      <c r="F33" s="77"/>
    </row>
    <row r="34" spans="1:6" ht="19.5" thickBot="1">
      <c r="A34" s="78" t="s">
        <v>16</v>
      </c>
      <c r="B34" s="78"/>
      <c r="C34" s="79">
        <f>SUM(C12:C33)</f>
        <v>174.70000000000002</v>
      </c>
      <c r="D34" s="80">
        <f>SUM(D12:D33)</f>
        <v>6114.5</v>
      </c>
      <c r="E34" s="81">
        <f>SUM(E12:E29)</f>
        <v>889.1500000000001</v>
      </c>
      <c r="F34" s="82">
        <f>SUM(F12:F29)</f>
        <v>7003.649999999999</v>
      </c>
    </row>
    <row r="35" ht="13.5" thickTop="1"/>
    <row r="36" spans="1:2" ht="12.75">
      <c r="A36" s="83"/>
      <c r="B36"/>
    </row>
    <row r="40" ht="15">
      <c r="E40" s="84" t="s">
        <v>24</v>
      </c>
    </row>
    <row r="42" ht="15">
      <c r="E42" s="85"/>
    </row>
    <row r="44" ht="12.75">
      <c r="A44" s="52" t="s">
        <v>32</v>
      </c>
    </row>
  </sheetData>
  <sheetProtection/>
  <mergeCells count="1">
    <mergeCell ref="C9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3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2" width="14.421875" style="52" customWidth="1"/>
    <col min="3" max="3" width="24.7109375" style="52" customWidth="1"/>
    <col min="4" max="4" width="12.57421875" style="52" customWidth="1"/>
    <col min="5" max="5" width="19.7109375" style="52" customWidth="1"/>
    <col min="6" max="6" width="17.57421875" style="52" customWidth="1"/>
    <col min="7" max="7" width="16.140625" style="52" customWidth="1"/>
  </cols>
  <sheetData>
    <row r="1" ht="12.75"/>
    <row r="2" ht="12.75"/>
    <row r="3" ht="12.75">
      <c r="G3" s="53" t="s">
        <v>0</v>
      </c>
    </row>
    <row r="4" spans="3:7" ht="12.75">
      <c r="C4" s="54"/>
      <c r="G4" s="53" t="s">
        <v>149</v>
      </c>
    </row>
    <row r="5" spans="1:7" ht="16.5">
      <c r="A5" s="55"/>
      <c r="B5" s="55"/>
      <c r="C5" s="56"/>
      <c r="E5" s="57" t="s">
        <v>2</v>
      </c>
      <c r="G5" s="51"/>
    </row>
    <row r="6" ht="13.5" thickBot="1"/>
    <row r="7" spans="1:7" ht="19.5" thickBot="1" thickTop="1">
      <c r="A7" s="64" t="s">
        <v>5</v>
      </c>
      <c r="B7" s="64"/>
      <c r="C7" s="65"/>
      <c r="D7" s="188"/>
      <c r="E7" s="189"/>
      <c r="F7" s="66"/>
      <c r="G7" s="67"/>
    </row>
    <row r="8" ht="14.25" thickBot="1" thickTop="1"/>
    <row r="9" spans="1:7" ht="52.5" thickBot="1" thickTop="1">
      <c r="A9" s="68" t="s">
        <v>150</v>
      </c>
      <c r="B9" s="134" t="s">
        <v>151</v>
      </c>
      <c r="C9" s="69" t="s">
        <v>152</v>
      </c>
      <c r="D9" s="69" t="s">
        <v>28</v>
      </c>
      <c r="E9" s="69" t="s">
        <v>29</v>
      </c>
      <c r="F9" s="69" t="s">
        <v>153</v>
      </c>
      <c r="G9" s="70" t="s">
        <v>31</v>
      </c>
    </row>
    <row r="10" spans="1:7" ht="13.5" thickTop="1">
      <c r="A10" s="135">
        <v>1</v>
      </c>
      <c r="B10" s="71">
        <v>15000</v>
      </c>
      <c r="C10" s="72" t="s">
        <v>33</v>
      </c>
      <c r="D10" s="86">
        <v>18.7</v>
      </c>
      <c r="E10" s="86">
        <v>654.5</v>
      </c>
      <c r="F10" s="86">
        <v>0</v>
      </c>
      <c r="G10" s="86">
        <v>654.5</v>
      </c>
    </row>
    <row r="11" spans="1:7" ht="12.75">
      <c r="A11" s="135">
        <v>1</v>
      </c>
      <c r="B11" s="71">
        <v>30000</v>
      </c>
      <c r="C11" s="72" t="s">
        <v>33</v>
      </c>
      <c r="D11" s="86">
        <v>18.7</v>
      </c>
      <c r="E11" s="86">
        <v>654.5</v>
      </c>
      <c r="F11" s="86">
        <v>0</v>
      </c>
      <c r="G11" s="86">
        <v>654.5</v>
      </c>
    </row>
    <row r="12" spans="1:7" ht="12.75">
      <c r="A12" s="135">
        <v>1</v>
      </c>
      <c r="B12" s="71">
        <v>30000</v>
      </c>
      <c r="C12" s="72" t="s">
        <v>41</v>
      </c>
      <c r="D12" s="86">
        <v>3.3</v>
      </c>
      <c r="E12" s="86">
        <v>115.5</v>
      </c>
      <c r="F12" s="86">
        <v>113.45</v>
      </c>
      <c r="G12" s="86">
        <v>228.95</v>
      </c>
    </row>
    <row r="13" spans="1:7" ht="12.75">
      <c r="A13" s="135">
        <v>2</v>
      </c>
      <c r="B13" s="71">
        <v>45000</v>
      </c>
      <c r="C13" s="72" t="s">
        <v>33</v>
      </c>
      <c r="D13" s="86">
        <v>18.7</v>
      </c>
      <c r="E13" s="86">
        <v>654.5</v>
      </c>
      <c r="F13" s="86">
        <v>0</v>
      </c>
      <c r="G13" s="86">
        <v>654.5</v>
      </c>
    </row>
    <row r="14" spans="1:7" ht="12.75">
      <c r="A14" s="135">
        <v>2</v>
      </c>
      <c r="B14" s="71">
        <v>60000</v>
      </c>
      <c r="C14" s="72" t="s">
        <v>33</v>
      </c>
      <c r="D14" s="86">
        <v>18.7</v>
      </c>
      <c r="E14" s="86">
        <v>654.5</v>
      </c>
      <c r="F14" s="86">
        <v>0</v>
      </c>
      <c r="G14" s="86">
        <v>654.5</v>
      </c>
    </row>
    <row r="15" spans="1:7" ht="12.75">
      <c r="A15" s="135">
        <v>2</v>
      </c>
      <c r="B15" s="71">
        <v>60000</v>
      </c>
      <c r="C15" s="72" t="s">
        <v>41</v>
      </c>
      <c r="D15" s="86">
        <v>3.3</v>
      </c>
      <c r="E15" s="86">
        <v>115.5</v>
      </c>
      <c r="F15" s="86">
        <v>113.45</v>
      </c>
      <c r="G15" s="86">
        <v>228.95</v>
      </c>
    </row>
    <row r="16" spans="1:7" ht="12.75">
      <c r="A16" s="135">
        <v>2</v>
      </c>
      <c r="B16" s="71">
        <v>60000</v>
      </c>
      <c r="C16" s="72" t="s">
        <v>44</v>
      </c>
      <c r="D16" s="86">
        <v>5.3</v>
      </c>
      <c r="E16" s="86">
        <v>185.5</v>
      </c>
      <c r="F16" s="86">
        <v>143.45</v>
      </c>
      <c r="G16" s="86">
        <v>328.95</v>
      </c>
    </row>
    <row r="17" spans="1:7" ht="12.75">
      <c r="A17" s="135">
        <v>2</v>
      </c>
      <c r="B17" s="71">
        <v>75000</v>
      </c>
      <c r="C17" s="72" t="s">
        <v>33</v>
      </c>
      <c r="D17" s="86">
        <v>18.7</v>
      </c>
      <c r="E17" s="86">
        <v>654.5</v>
      </c>
      <c r="F17" s="86">
        <v>0</v>
      </c>
      <c r="G17" s="86">
        <v>654.5</v>
      </c>
    </row>
    <row r="18" spans="1:7" ht="12.75">
      <c r="A18" s="135">
        <v>3</v>
      </c>
      <c r="B18" s="71">
        <v>90000</v>
      </c>
      <c r="C18" s="72" t="s">
        <v>33</v>
      </c>
      <c r="D18" s="86">
        <v>18.7</v>
      </c>
      <c r="E18" s="86">
        <v>654.5</v>
      </c>
      <c r="F18" s="86">
        <v>0</v>
      </c>
      <c r="G18" s="86">
        <v>654.5</v>
      </c>
    </row>
    <row r="19" spans="1:7" ht="12.75">
      <c r="A19" s="135">
        <v>3</v>
      </c>
      <c r="B19" s="71">
        <v>90000</v>
      </c>
      <c r="C19" s="72" t="s">
        <v>41</v>
      </c>
      <c r="D19" s="86">
        <v>3.3</v>
      </c>
      <c r="E19" s="86">
        <v>115.5</v>
      </c>
      <c r="F19" s="86">
        <v>113.45</v>
      </c>
      <c r="G19" s="86">
        <v>228.95</v>
      </c>
    </row>
    <row r="20" spans="1:7" ht="12.75">
      <c r="A20" s="135">
        <v>3</v>
      </c>
      <c r="B20" s="71">
        <v>105000</v>
      </c>
      <c r="C20" s="72" t="s">
        <v>33</v>
      </c>
      <c r="D20" s="86">
        <v>18.7</v>
      </c>
      <c r="E20" s="86">
        <v>654.5</v>
      </c>
      <c r="F20" s="86">
        <v>0</v>
      </c>
      <c r="G20" s="86">
        <v>654.5</v>
      </c>
    </row>
    <row r="21" spans="1:7" ht="12.75">
      <c r="A21" s="135">
        <v>3</v>
      </c>
      <c r="B21" s="71">
        <v>120000</v>
      </c>
      <c r="C21" s="72" t="s">
        <v>33</v>
      </c>
      <c r="D21" s="86">
        <v>18.7</v>
      </c>
      <c r="E21" s="86">
        <v>654.5</v>
      </c>
      <c r="F21" s="86">
        <v>0</v>
      </c>
      <c r="G21" s="86">
        <v>654.5</v>
      </c>
    </row>
    <row r="22" spans="1:7" ht="12.75">
      <c r="A22" s="135">
        <v>3</v>
      </c>
      <c r="B22" s="71">
        <v>120000</v>
      </c>
      <c r="C22" s="72" t="s">
        <v>41</v>
      </c>
      <c r="D22" s="86">
        <v>3.3</v>
      </c>
      <c r="E22" s="86">
        <v>115.5</v>
      </c>
      <c r="F22" s="86">
        <v>113.45</v>
      </c>
      <c r="G22" s="86">
        <v>228.95</v>
      </c>
    </row>
    <row r="23" spans="1:7" ht="12.75">
      <c r="A23" s="137">
        <v>3</v>
      </c>
      <c r="B23" s="71">
        <v>120000</v>
      </c>
      <c r="C23" s="137" t="s">
        <v>44</v>
      </c>
      <c r="D23" s="86">
        <v>5.3</v>
      </c>
      <c r="E23" s="86">
        <v>185.5</v>
      </c>
      <c r="F23" s="86">
        <v>143.45</v>
      </c>
      <c r="G23" s="86">
        <v>328.95</v>
      </c>
    </row>
    <row r="24" spans="1:7" ht="12.75">
      <c r="A24" s="137">
        <v>3</v>
      </c>
      <c r="B24" s="71">
        <v>120000</v>
      </c>
      <c r="C24" s="137" t="s">
        <v>160</v>
      </c>
      <c r="D24" s="86">
        <v>1.3</v>
      </c>
      <c r="E24" s="86">
        <v>45.5</v>
      </c>
      <c r="F24" s="86">
        <v>148.45</v>
      </c>
      <c r="G24" s="86">
        <v>193.95</v>
      </c>
    </row>
    <row r="25" spans="1:7" ht="13.5" thickBot="1">
      <c r="A25" s="74"/>
      <c r="B25" s="71"/>
      <c r="C25" s="74"/>
      <c r="D25" s="74"/>
      <c r="E25" s="74"/>
      <c r="F25" s="74"/>
      <c r="G25" s="74"/>
    </row>
    <row r="26" spans="4:7" ht="13.5" thickTop="1">
      <c r="D26" s="75"/>
      <c r="E26" s="76"/>
      <c r="F26" s="76"/>
      <c r="G26" s="77"/>
    </row>
    <row r="27" spans="1:7" ht="19.5" thickBot="1">
      <c r="A27" s="78" t="s">
        <v>16</v>
      </c>
      <c r="B27" s="78"/>
      <c r="C27" s="78"/>
      <c r="D27" s="79">
        <f>SUM(D10:D26)</f>
        <v>174.70000000000002</v>
      </c>
      <c r="E27" s="79">
        <f>SUM(E10:E26)</f>
        <v>6114.5</v>
      </c>
      <c r="F27" s="79">
        <f>SUM(F10:F25)</f>
        <v>889.1500000000001</v>
      </c>
      <c r="G27" s="79">
        <f>SUM(G10:G26)</f>
        <v>7003.649999999999</v>
      </c>
    </row>
    <row r="28" ht="13.5" thickTop="1"/>
    <row r="29" spans="1:3" ht="12.75">
      <c r="A29" s="83" t="s">
        <v>154</v>
      </c>
      <c r="B29" s="83"/>
      <c r="C29"/>
    </row>
    <row r="31" ht="15">
      <c r="F31" s="84" t="s">
        <v>24</v>
      </c>
    </row>
    <row r="33" ht="15">
      <c r="F33" s="85"/>
    </row>
  </sheetData>
  <sheetProtection/>
  <mergeCells count="1">
    <mergeCell ref="D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36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7.140625" style="52" customWidth="1"/>
    <col min="2" max="2" width="14.421875" style="52" customWidth="1"/>
    <col min="3" max="3" width="11.28125" style="52" customWidth="1"/>
    <col min="4" max="4" width="18.8515625" style="52" customWidth="1"/>
    <col min="5" max="5" width="17.57421875" style="52" customWidth="1"/>
    <col min="6" max="6" width="16.140625" style="52" customWidth="1"/>
  </cols>
  <sheetData>
    <row r="1" ht="12.75"/>
    <row r="2" ht="12.75"/>
    <row r="3" ht="12.75">
      <c r="F3" s="53"/>
    </row>
    <row r="4" ht="12.75">
      <c r="F4" s="53" t="s">
        <v>162</v>
      </c>
    </row>
    <row r="5" spans="1:6" ht="16.5">
      <c r="A5" s="190" t="s">
        <v>163</v>
      </c>
      <c r="B5" s="190"/>
      <c r="C5" s="190"/>
      <c r="D5" s="190"/>
      <c r="E5" s="190"/>
      <c r="F5" s="190"/>
    </row>
    <row r="6" spans="1:6" ht="16.5">
      <c r="A6" s="191"/>
      <c r="B6" s="191"/>
      <c r="C6" s="191"/>
      <c r="D6" s="191"/>
      <c r="E6" s="191"/>
      <c r="F6" s="191"/>
    </row>
    <row r="7" spans="1:6" ht="18">
      <c r="A7" s="60"/>
      <c r="B7" s="60"/>
      <c r="C7" s="62"/>
      <c r="D7" s="63"/>
      <c r="E7" s="62"/>
      <c r="F7" s="62"/>
    </row>
    <row r="8" ht="13.5" thickBot="1"/>
    <row r="9" spans="1:6" ht="19.5" thickBot="1" thickTop="1">
      <c r="A9" s="64" t="s">
        <v>5</v>
      </c>
      <c r="B9" s="64"/>
      <c r="C9" s="188"/>
      <c r="D9" s="189"/>
      <c r="E9" s="66"/>
      <c r="F9" s="67"/>
    </row>
    <row r="10" ht="14.25" thickBot="1" thickTop="1"/>
    <row r="11" spans="1:6" ht="52.5" thickBot="1" thickTop="1">
      <c r="A11" s="68" t="s">
        <v>150</v>
      </c>
      <c r="B11" s="134" t="s">
        <v>151</v>
      </c>
      <c r="C11" s="69" t="s">
        <v>28</v>
      </c>
      <c r="D11" s="69" t="s">
        <v>29</v>
      </c>
      <c r="E11" s="69" t="s">
        <v>153</v>
      </c>
      <c r="F11" s="70" t="s">
        <v>31</v>
      </c>
    </row>
    <row r="12" spans="1:6" ht="13.5" thickTop="1">
      <c r="A12" s="138">
        <v>1</v>
      </c>
      <c r="B12" s="138">
        <v>40000</v>
      </c>
      <c r="C12" s="138">
        <v>0</v>
      </c>
      <c r="D12" s="138">
        <v>0</v>
      </c>
      <c r="E12" s="139">
        <v>0</v>
      </c>
      <c r="F12" s="140">
        <v>0</v>
      </c>
    </row>
    <row r="13" spans="1:6" ht="12.75">
      <c r="A13" s="138">
        <v>2</v>
      </c>
      <c r="B13" s="138">
        <v>80000</v>
      </c>
      <c r="C13" s="138">
        <v>44</v>
      </c>
      <c r="D13" s="138">
        <v>1540</v>
      </c>
      <c r="E13" s="139">
        <v>3566.8914285693754</v>
      </c>
      <c r="F13" s="141">
        <v>5106.891428569375</v>
      </c>
    </row>
    <row r="14" spans="1:6" ht="12.75">
      <c r="A14" s="138">
        <v>3</v>
      </c>
      <c r="B14" s="138">
        <v>120000</v>
      </c>
      <c r="C14" s="138">
        <v>46</v>
      </c>
      <c r="D14" s="138">
        <v>1610</v>
      </c>
      <c r="E14" s="139">
        <v>3974.3414285693752</v>
      </c>
      <c r="F14" s="141">
        <v>5584.341428569375</v>
      </c>
    </row>
    <row r="15" spans="1:2" ht="12.75">
      <c r="A15" s="138" t="s">
        <v>42</v>
      </c>
      <c r="B15" s="138"/>
    </row>
    <row r="16" spans="1:2" ht="12.75">
      <c r="A16" s="138" t="s">
        <v>42</v>
      </c>
      <c r="B16" s="138"/>
    </row>
    <row r="17" spans="1:6" ht="12.75">
      <c r="A17" s="138" t="s">
        <v>42</v>
      </c>
      <c r="B17" s="138"/>
      <c r="C17" s="138"/>
      <c r="D17" s="138"/>
      <c r="E17" s="139"/>
      <c r="F17" s="141"/>
    </row>
    <row r="18" spans="1:6" ht="12.75">
      <c r="A18" s="138"/>
      <c r="B18" s="138"/>
      <c r="C18" s="138"/>
      <c r="D18" s="138"/>
      <c r="E18" s="139"/>
      <c r="F18" s="141"/>
    </row>
    <row r="19" spans="1:6" ht="12.75">
      <c r="A19" s="74"/>
      <c r="B19" s="74"/>
      <c r="C19" s="74"/>
      <c r="D19" s="74"/>
      <c r="E19" s="74"/>
      <c r="F19" s="74"/>
    </row>
    <row r="20" spans="1:6" ht="12.75">
      <c r="A20" s="74"/>
      <c r="B20" s="74"/>
      <c r="C20" s="74"/>
      <c r="D20" s="74"/>
      <c r="E20" s="74"/>
      <c r="F20" s="74"/>
    </row>
    <row r="21" spans="1:6" ht="12.75">
      <c r="A21" s="74"/>
      <c r="B21" s="74"/>
      <c r="C21" s="74"/>
      <c r="D21" s="74"/>
      <c r="E21" s="74"/>
      <c r="F21" s="74"/>
    </row>
    <row r="22" spans="1:6" ht="12.75">
      <c r="A22" s="74"/>
      <c r="B22" s="74"/>
      <c r="C22" s="74"/>
      <c r="D22" s="74"/>
      <c r="E22" s="74"/>
      <c r="F22" s="74"/>
    </row>
    <row r="23" spans="1:6" ht="12.75">
      <c r="A23" s="74"/>
      <c r="B23" s="74"/>
      <c r="C23" s="74"/>
      <c r="D23" s="74"/>
      <c r="E23" s="74"/>
      <c r="F23" s="74"/>
    </row>
    <row r="24" spans="1:6" ht="12.75">
      <c r="A24" s="74"/>
      <c r="B24" s="74"/>
      <c r="C24" s="74"/>
      <c r="D24" s="74"/>
      <c r="E24" s="74"/>
      <c r="F24" s="74"/>
    </row>
    <row r="25" spans="1:6" ht="12.75">
      <c r="A25" s="74"/>
      <c r="B25" s="74"/>
      <c r="C25" s="74"/>
      <c r="D25" s="74"/>
      <c r="E25" s="74"/>
      <c r="F25" s="74"/>
    </row>
    <row r="26" spans="1:6" ht="13.5" thickBot="1">
      <c r="A26" s="74"/>
      <c r="B26" s="74"/>
      <c r="C26" s="74"/>
      <c r="D26" s="74"/>
      <c r="E26" s="74"/>
      <c r="F26" s="74"/>
    </row>
    <row r="27" spans="3:6" ht="13.5" thickTop="1">
      <c r="C27" s="75"/>
      <c r="D27" s="76"/>
      <c r="E27" s="76"/>
      <c r="F27" s="77"/>
    </row>
    <row r="28" spans="1:6" ht="19.5" thickBot="1">
      <c r="A28" s="78" t="s">
        <v>16</v>
      </c>
      <c r="B28" s="78"/>
      <c r="C28" s="79">
        <f>SUM(C12:C27)</f>
        <v>90</v>
      </c>
      <c r="D28" s="79">
        <f>SUM(D12:D27)</f>
        <v>3150</v>
      </c>
      <c r="E28" s="79">
        <f>SUM(E12:E27)</f>
        <v>7541.232857138751</v>
      </c>
      <c r="F28" s="142">
        <f>SUM(F12:F27)</f>
        <v>10691.232857138752</v>
      </c>
    </row>
    <row r="29" ht="13.5" thickTop="1"/>
    <row r="30" spans="1:2" ht="12.75">
      <c r="A30" s="83" t="s">
        <v>154</v>
      </c>
      <c r="B30" s="83"/>
    </row>
    <row r="31" ht="15">
      <c r="E31" s="84" t="s">
        <v>24</v>
      </c>
    </row>
    <row r="34" ht="15">
      <c r="E34" s="84"/>
    </row>
    <row r="36" ht="15">
      <c r="E36" s="85"/>
    </row>
  </sheetData>
  <sheetProtection/>
  <mergeCells count="3">
    <mergeCell ref="A5:F5"/>
    <mergeCell ref="A6:F6"/>
    <mergeCell ref="C9:D9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72"/>
  <sheetViews>
    <sheetView zoomScalePageLayoutView="0" workbookViewId="0" topLeftCell="A1">
      <selection activeCell="A1" sqref="A1:I72"/>
    </sheetView>
  </sheetViews>
  <sheetFormatPr defaultColWidth="8.8515625" defaultRowHeight="12.75"/>
  <cols>
    <col min="1" max="4" width="14.421875" style="52" customWidth="1"/>
    <col min="5" max="5" width="14.57421875" style="52" customWidth="1"/>
    <col min="6" max="6" width="22.7109375" style="52" customWidth="1"/>
    <col min="7" max="7" width="17.57421875" style="52" customWidth="1"/>
    <col min="8" max="8" width="16.140625" style="170" customWidth="1"/>
    <col min="9" max="16384" width="8.8515625" style="52" customWidth="1"/>
  </cols>
  <sheetData>
    <row r="1" ht="12.75"/>
    <row r="2" ht="12.75"/>
    <row r="3" ht="12.75">
      <c r="H3" s="170" t="s">
        <v>174</v>
      </c>
    </row>
    <row r="4" ht="22.5" customHeight="1">
      <c r="H4" s="170" t="s">
        <v>164</v>
      </c>
    </row>
    <row r="5" spans="1:8" ht="25.5" customHeight="1">
      <c r="A5" s="158"/>
      <c r="B5" s="158"/>
      <c r="C5" s="158"/>
      <c r="D5" s="158"/>
      <c r="F5" s="159" t="s">
        <v>165</v>
      </c>
      <c r="H5" s="171"/>
    </row>
    <row r="6" spans="1:6" ht="16.5">
      <c r="A6" s="58"/>
      <c r="B6" s="58"/>
      <c r="C6" s="58"/>
      <c r="D6" s="58"/>
      <c r="F6" s="159"/>
    </row>
    <row r="7" spans="1:8" ht="6" customHeight="1">
      <c r="A7" s="60"/>
      <c r="B7" s="60"/>
      <c r="C7" s="60"/>
      <c r="D7" s="60"/>
      <c r="E7" s="62"/>
      <c r="F7" s="63"/>
      <c r="G7" s="62"/>
      <c r="H7" s="172"/>
    </row>
    <row r="8" ht="6.75" customHeight="1" thickBot="1"/>
    <row r="9" spans="1:10" ht="20.25" customHeight="1" thickBot="1" thickTop="1">
      <c r="A9" s="64" t="s">
        <v>178</v>
      </c>
      <c r="B9" s="64"/>
      <c r="C9" s="64"/>
      <c r="D9" s="64"/>
      <c r="E9" s="100"/>
      <c r="F9" s="66"/>
      <c r="G9" s="66"/>
      <c r="H9" s="173"/>
      <c r="I9" s="65"/>
      <c r="J9" s="65"/>
    </row>
    <row r="10" ht="6" customHeight="1" thickBot="1" thickTop="1"/>
    <row r="11" spans="1:8" ht="52.5" thickBot="1" thickTop="1">
      <c r="A11" s="143" t="s">
        <v>150</v>
      </c>
      <c r="B11" s="144" t="s">
        <v>151</v>
      </c>
      <c r="C11" s="144" t="s">
        <v>175</v>
      </c>
      <c r="D11" s="144" t="s">
        <v>176</v>
      </c>
      <c r="E11" s="145" t="s">
        <v>28</v>
      </c>
      <c r="F11" s="145" t="s">
        <v>177</v>
      </c>
      <c r="G11" s="145" t="s">
        <v>153</v>
      </c>
      <c r="H11" s="146" t="s">
        <v>166</v>
      </c>
    </row>
    <row r="12" spans="1:8" ht="12.75">
      <c r="A12" s="147">
        <v>1</v>
      </c>
      <c r="B12" s="192" t="s">
        <v>167</v>
      </c>
      <c r="C12" s="193"/>
      <c r="D12" s="193"/>
      <c r="E12" s="193"/>
      <c r="F12" s="193"/>
      <c r="G12" s="194"/>
      <c r="H12" s="148">
        <v>0</v>
      </c>
    </row>
    <row r="13" spans="1:8" ht="12.75">
      <c r="A13" s="152">
        <v>2</v>
      </c>
      <c r="B13" s="195"/>
      <c r="C13" s="196"/>
      <c r="D13" s="196"/>
      <c r="E13" s="196"/>
      <c r="F13" s="196"/>
      <c r="G13" s="197"/>
      <c r="H13" s="160">
        <v>0</v>
      </c>
    </row>
    <row r="14" spans="1:8" ht="12.75">
      <c r="A14" s="152">
        <v>3</v>
      </c>
      <c r="B14" s="195"/>
      <c r="C14" s="196"/>
      <c r="D14" s="196"/>
      <c r="E14" s="196"/>
      <c r="F14" s="196"/>
      <c r="G14" s="197"/>
      <c r="H14" s="160">
        <v>0</v>
      </c>
    </row>
    <row r="15" spans="1:8" ht="12.75">
      <c r="A15" s="149">
        <v>4</v>
      </c>
      <c r="B15" s="195"/>
      <c r="C15" s="196"/>
      <c r="D15" s="196"/>
      <c r="E15" s="196"/>
      <c r="F15" s="196"/>
      <c r="G15" s="197"/>
      <c r="H15" s="150">
        <v>0</v>
      </c>
    </row>
    <row r="16" spans="1:8" ht="12.75">
      <c r="A16" s="161" t="s">
        <v>42</v>
      </c>
      <c r="B16" s="195"/>
      <c r="C16" s="196"/>
      <c r="D16" s="196"/>
      <c r="E16" s="196"/>
      <c r="F16" s="196"/>
      <c r="G16" s="197"/>
      <c r="H16" s="162">
        <v>0</v>
      </c>
    </row>
    <row r="17" spans="1:8" ht="12.75">
      <c r="A17" s="161" t="s">
        <v>42</v>
      </c>
      <c r="B17" s="195"/>
      <c r="C17" s="196"/>
      <c r="D17" s="196"/>
      <c r="E17" s="196"/>
      <c r="F17" s="196"/>
      <c r="G17" s="197"/>
      <c r="H17" s="162">
        <v>0</v>
      </c>
    </row>
    <row r="18" spans="1:8" ht="12.75">
      <c r="A18" s="163">
        <v>5</v>
      </c>
      <c r="B18" s="168">
        <v>200000</v>
      </c>
      <c r="C18" s="163">
        <v>20</v>
      </c>
      <c r="D18" s="178">
        <f aca="true" t="shared" si="0" ref="D18:D23">20/60</f>
        <v>0.3333333333333333</v>
      </c>
      <c r="E18" s="163">
        <f aca="true" t="shared" si="1" ref="E18:E23">+D18*1.5</f>
        <v>0.5</v>
      </c>
      <c r="F18" s="178">
        <f>+E18*C18*35</f>
        <v>350</v>
      </c>
      <c r="G18" s="169">
        <v>664.5666428569376</v>
      </c>
      <c r="H18" s="174">
        <f>+G18+F18</f>
        <v>1014.5666428569376</v>
      </c>
    </row>
    <row r="19" spans="1:8" ht="12.75">
      <c r="A19" s="163">
        <v>6</v>
      </c>
      <c r="B19" s="168">
        <v>240000</v>
      </c>
      <c r="C19" s="163">
        <v>20</v>
      </c>
      <c r="D19" s="178">
        <f t="shared" si="0"/>
        <v>0.3333333333333333</v>
      </c>
      <c r="E19" s="163">
        <f t="shared" si="1"/>
        <v>0.5</v>
      </c>
      <c r="F19" s="178">
        <f aca="true" t="shared" si="2" ref="F19:F28">+E19*C19*35</f>
        <v>350</v>
      </c>
      <c r="G19" s="169">
        <v>695.4416428569376</v>
      </c>
      <c r="H19" s="174">
        <f aca="true" t="shared" si="3" ref="H19:H28">+G19+F19</f>
        <v>1045.4416428569375</v>
      </c>
    </row>
    <row r="20" spans="1:8" ht="12.75">
      <c r="A20" s="163">
        <v>7</v>
      </c>
      <c r="B20" s="168">
        <v>280000</v>
      </c>
      <c r="C20" s="163">
        <v>20</v>
      </c>
      <c r="D20" s="178">
        <f t="shared" si="0"/>
        <v>0.3333333333333333</v>
      </c>
      <c r="E20" s="163">
        <f t="shared" si="1"/>
        <v>0.5</v>
      </c>
      <c r="F20" s="178">
        <f t="shared" si="2"/>
        <v>350</v>
      </c>
      <c r="G20" s="169">
        <v>722.991642856938</v>
      </c>
      <c r="H20" s="174">
        <f t="shared" si="3"/>
        <v>1072.9916428569381</v>
      </c>
    </row>
    <row r="21" spans="1:8" ht="12.75">
      <c r="A21" s="163">
        <v>8</v>
      </c>
      <c r="B21" s="168">
        <v>320000</v>
      </c>
      <c r="C21" s="163">
        <v>22.5</v>
      </c>
      <c r="D21" s="178">
        <f t="shared" si="0"/>
        <v>0.3333333333333333</v>
      </c>
      <c r="E21" s="163">
        <f t="shared" si="1"/>
        <v>0.5</v>
      </c>
      <c r="F21" s="178">
        <f t="shared" si="2"/>
        <v>393.75</v>
      </c>
      <c r="G21" s="169">
        <v>753.866642856938</v>
      </c>
      <c r="H21" s="174">
        <f t="shared" si="3"/>
        <v>1147.6166428569381</v>
      </c>
    </row>
    <row r="22" spans="1:8" ht="12.75">
      <c r="A22" s="163">
        <v>9</v>
      </c>
      <c r="B22" s="168">
        <v>360000</v>
      </c>
      <c r="C22" s="163">
        <v>22.5</v>
      </c>
      <c r="D22" s="178">
        <f t="shared" si="0"/>
        <v>0.3333333333333333</v>
      </c>
      <c r="E22" s="163">
        <f t="shared" si="1"/>
        <v>0.5</v>
      </c>
      <c r="F22" s="178">
        <f t="shared" si="2"/>
        <v>393.75</v>
      </c>
      <c r="G22" s="169">
        <v>784.741642856938</v>
      </c>
      <c r="H22" s="174">
        <f t="shared" si="3"/>
        <v>1178.4916428569381</v>
      </c>
    </row>
    <row r="23" spans="1:8" ht="12.75">
      <c r="A23" s="163">
        <v>10</v>
      </c>
      <c r="B23" s="168">
        <v>400000</v>
      </c>
      <c r="C23" s="163">
        <v>22.5</v>
      </c>
      <c r="D23" s="178">
        <f t="shared" si="0"/>
        <v>0.3333333333333333</v>
      </c>
      <c r="E23" s="163">
        <f t="shared" si="1"/>
        <v>0.5</v>
      </c>
      <c r="F23" s="178">
        <f t="shared" si="2"/>
        <v>393.75</v>
      </c>
      <c r="G23" s="169">
        <v>812.291642856938</v>
      </c>
      <c r="H23" s="174">
        <f t="shared" si="3"/>
        <v>1206.0416428569379</v>
      </c>
    </row>
    <row r="24" spans="1:8" ht="12.75">
      <c r="A24" s="163">
        <v>11</v>
      </c>
      <c r="B24" s="168">
        <v>440000</v>
      </c>
      <c r="C24" s="163">
        <v>25</v>
      </c>
      <c r="D24" s="163">
        <f>30/60</f>
        <v>0.5</v>
      </c>
      <c r="E24" s="163">
        <f>+D24*2</f>
        <v>1</v>
      </c>
      <c r="F24" s="178">
        <f t="shared" si="2"/>
        <v>875</v>
      </c>
      <c r="G24" s="169">
        <v>843.166642856938</v>
      </c>
      <c r="H24" s="174">
        <f t="shared" si="3"/>
        <v>1718.1666428569379</v>
      </c>
    </row>
    <row r="25" spans="1:8" ht="12.75">
      <c r="A25" s="163">
        <v>12</v>
      </c>
      <c r="B25" s="168">
        <v>480000</v>
      </c>
      <c r="C25" s="163">
        <v>25</v>
      </c>
      <c r="D25" s="163">
        <f>30/60</f>
        <v>0.5</v>
      </c>
      <c r="E25" s="163">
        <f>+D25*2</f>
        <v>1</v>
      </c>
      <c r="F25" s="178">
        <f t="shared" si="2"/>
        <v>875</v>
      </c>
      <c r="G25" s="169">
        <v>870.716642856938</v>
      </c>
      <c r="H25" s="174">
        <f t="shared" si="3"/>
        <v>1745.716642856938</v>
      </c>
    </row>
    <row r="26" spans="1:8" ht="12.75">
      <c r="A26" s="163">
        <v>13</v>
      </c>
      <c r="B26" s="168">
        <v>520000</v>
      </c>
      <c r="C26" s="163">
        <v>25</v>
      </c>
      <c r="D26" s="163">
        <f>30/60</f>
        <v>0.5</v>
      </c>
      <c r="E26" s="163">
        <f>+D26*2</f>
        <v>1</v>
      </c>
      <c r="F26" s="178">
        <f t="shared" si="2"/>
        <v>875</v>
      </c>
      <c r="G26" s="169">
        <v>898.266642856938</v>
      </c>
      <c r="H26" s="174">
        <f t="shared" si="3"/>
        <v>1773.266642856938</v>
      </c>
    </row>
    <row r="27" spans="1:8" ht="12.75">
      <c r="A27" s="163">
        <v>14</v>
      </c>
      <c r="B27" s="168">
        <v>560000</v>
      </c>
      <c r="C27" s="163">
        <v>25</v>
      </c>
      <c r="D27" s="163">
        <f>30/60</f>
        <v>0.5</v>
      </c>
      <c r="E27" s="163">
        <f>+D27*2</f>
        <v>1</v>
      </c>
      <c r="F27" s="178">
        <f t="shared" si="2"/>
        <v>875</v>
      </c>
      <c r="G27" s="169">
        <v>929.141642856938</v>
      </c>
      <c r="H27" s="174">
        <f t="shared" si="3"/>
        <v>1804.141642856938</v>
      </c>
    </row>
    <row r="28" spans="1:8" ht="12.75">
      <c r="A28" s="163">
        <v>15</v>
      </c>
      <c r="B28" s="168">
        <v>600000</v>
      </c>
      <c r="C28" s="163">
        <v>25</v>
      </c>
      <c r="D28" s="163">
        <f>30/60</f>
        <v>0.5</v>
      </c>
      <c r="E28" s="163">
        <f>+D28*2</f>
        <v>1</v>
      </c>
      <c r="F28" s="178">
        <f t="shared" si="2"/>
        <v>875</v>
      </c>
      <c r="G28" s="169">
        <v>960.0166428569385</v>
      </c>
      <c r="H28" s="174">
        <f t="shared" si="3"/>
        <v>1835.0166428569385</v>
      </c>
    </row>
    <row r="29" spans="1:8" ht="12.75">
      <c r="A29" s="164"/>
      <c r="B29" s="164"/>
      <c r="C29" s="164"/>
      <c r="D29" s="164"/>
      <c r="E29" s="164"/>
      <c r="F29" s="164"/>
      <c r="G29" s="164"/>
      <c r="H29" s="175"/>
    </row>
    <row r="30" spans="1:8" ht="12.75">
      <c r="A30" s="74"/>
      <c r="B30" s="74"/>
      <c r="C30" s="74"/>
      <c r="D30" s="74"/>
      <c r="E30" s="74"/>
      <c r="F30" s="74"/>
      <c r="G30" s="74"/>
      <c r="H30" s="137"/>
    </row>
    <row r="31" spans="1:8" ht="12.75">
      <c r="A31" s="74"/>
      <c r="B31" s="74"/>
      <c r="C31" s="74"/>
      <c r="D31" s="74"/>
      <c r="E31" s="74"/>
      <c r="F31" s="74"/>
      <c r="G31" s="74"/>
      <c r="H31" s="137"/>
    </row>
    <row r="32" spans="1:8" ht="12.75">
      <c r="A32" s="74"/>
      <c r="B32" s="74"/>
      <c r="C32" s="74"/>
      <c r="D32" s="74"/>
      <c r="E32" s="74"/>
      <c r="F32" s="74"/>
      <c r="G32" s="74"/>
      <c r="H32" s="137"/>
    </row>
    <row r="33" spans="1:8" ht="12.75">
      <c r="A33" s="74"/>
      <c r="B33" s="74"/>
      <c r="C33" s="74"/>
      <c r="D33" s="74"/>
      <c r="E33" s="74"/>
      <c r="F33" s="74"/>
      <c r="G33" s="74"/>
      <c r="H33" s="137"/>
    </row>
    <row r="34" spans="1:8" ht="12.75">
      <c r="A34" s="74"/>
      <c r="B34" s="74"/>
      <c r="C34" s="74"/>
      <c r="D34" s="74"/>
      <c r="E34" s="74"/>
      <c r="F34" s="74"/>
      <c r="G34" s="74"/>
      <c r="H34" s="137"/>
    </row>
    <row r="35" spans="1:8" ht="12.75">
      <c r="A35" s="74"/>
      <c r="B35" s="74"/>
      <c r="C35" s="74"/>
      <c r="D35" s="74"/>
      <c r="E35" s="74"/>
      <c r="F35" s="74"/>
      <c r="G35" s="74"/>
      <c r="H35" s="137"/>
    </row>
    <row r="36" spans="1:8" ht="12.75">
      <c r="A36" s="74"/>
      <c r="B36" s="74"/>
      <c r="C36" s="74"/>
      <c r="D36" s="74"/>
      <c r="E36" s="74"/>
      <c r="F36" s="74"/>
      <c r="G36" s="74"/>
      <c r="H36" s="137"/>
    </row>
    <row r="37" spans="1:8" ht="12.75">
      <c r="A37" s="74"/>
      <c r="B37" s="74"/>
      <c r="C37" s="74"/>
      <c r="D37" s="74"/>
      <c r="E37" s="74"/>
      <c r="F37" s="74"/>
      <c r="G37" s="74"/>
      <c r="H37" s="137"/>
    </row>
    <row r="38" spans="1:8" ht="12.75">
      <c r="A38" s="74"/>
      <c r="B38" s="74"/>
      <c r="C38" s="74"/>
      <c r="D38" s="74"/>
      <c r="E38" s="74"/>
      <c r="F38" s="74"/>
      <c r="G38" s="74"/>
      <c r="H38" s="137"/>
    </row>
    <row r="39" spans="1:8" ht="12.75">
      <c r="A39" s="74"/>
      <c r="B39" s="74"/>
      <c r="C39" s="74"/>
      <c r="D39" s="74"/>
      <c r="E39" s="74"/>
      <c r="F39" s="74"/>
      <c r="G39" s="74"/>
      <c r="H39" s="137"/>
    </row>
    <row r="40" spans="1:8" ht="12.75">
      <c r="A40" s="74"/>
      <c r="B40" s="74"/>
      <c r="C40" s="74"/>
      <c r="D40" s="74"/>
      <c r="E40" s="74"/>
      <c r="F40" s="74"/>
      <c r="G40" s="74"/>
      <c r="H40" s="137"/>
    </row>
    <row r="41" spans="1:8" ht="12.75">
      <c r="A41" s="74"/>
      <c r="B41" s="74"/>
      <c r="C41" s="74"/>
      <c r="D41" s="74"/>
      <c r="E41" s="74"/>
      <c r="F41" s="74"/>
      <c r="G41" s="74"/>
      <c r="H41" s="137"/>
    </row>
    <row r="42" spans="1:8" ht="12.75">
      <c r="A42" s="74"/>
      <c r="B42" s="74"/>
      <c r="C42" s="74"/>
      <c r="D42" s="74"/>
      <c r="E42" s="74"/>
      <c r="F42" s="74"/>
      <c r="G42" s="74"/>
      <c r="H42" s="137"/>
    </row>
    <row r="43" spans="1:8" ht="12.75">
      <c r="A43" s="74"/>
      <c r="B43" s="74"/>
      <c r="C43" s="74"/>
      <c r="D43" s="74"/>
      <c r="E43" s="74"/>
      <c r="F43" s="74"/>
      <c r="G43" s="74"/>
      <c r="H43" s="137"/>
    </row>
    <row r="44" spans="1:8" ht="12.75">
      <c r="A44" s="74"/>
      <c r="B44" s="74"/>
      <c r="C44" s="74"/>
      <c r="D44" s="74"/>
      <c r="E44" s="74"/>
      <c r="F44" s="74"/>
      <c r="G44" s="74"/>
      <c r="H44" s="137"/>
    </row>
    <row r="45" spans="1:8" ht="12.75">
      <c r="A45" s="74"/>
      <c r="B45" s="74"/>
      <c r="C45" s="74"/>
      <c r="D45" s="74"/>
      <c r="E45" s="74"/>
      <c r="F45" s="74"/>
      <c r="G45" s="74"/>
      <c r="H45" s="137"/>
    </row>
    <row r="46" spans="1:8" ht="12.75">
      <c r="A46" s="74"/>
      <c r="B46" s="74"/>
      <c r="C46" s="74"/>
      <c r="D46" s="74"/>
      <c r="E46" s="74"/>
      <c r="F46" s="74"/>
      <c r="G46" s="74"/>
      <c r="H46" s="137"/>
    </row>
    <row r="47" spans="1:8" ht="12.75">
      <c r="A47" s="74"/>
      <c r="B47" s="74"/>
      <c r="C47" s="74"/>
      <c r="D47" s="74"/>
      <c r="E47" s="74"/>
      <c r="F47" s="74"/>
      <c r="G47" s="74"/>
      <c r="H47" s="137"/>
    </row>
    <row r="48" spans="1:8" ht="12.75">
      <c r="A48" s="74"/>
      <c r="B48" s="74"/>
      <c r="C48" s="74"/>
      <c r="D48" s="74"/>
      <c r="E48" s="74"/>
      <c r="F48" s="74"/>
      <c r="G48" s="74"/>
      <c r="H48" s="137"/>
    </row>
    <row r="49" spans="1:8" ht="12.75">
      <c r="A49" s="74"/>
      <c r="B49" s="74"/>
      <c r="C49" s="74"/>
      <c r="D49" s="74"/>
      <c r="E49" s="74"/>
      <c r="F49" s="74"/>
      <c r="G49" s="74"/>
      <c r="H49" s="137"/>
    </row>
    <row r="50" spans="1:8" ht="12.75">
      <c r="A50" s="74"/>
      <c r="B50" s="74"/>
      <c r="C50" s="74"/>
      <c r="D50" s="74"/>
      <c r="E50" s="74"/>
      <c r="F50" s="74"/>
      <c r="G50" s="74"/>
      <c r="H50" s="137"/>
    </row>
    <row r="51" spans="1:8" ht="12.75">
      <c r="A51" s="74"/>
      <c r="B51" s="74"/>
      <c r="C51" s="74"/>
      <c r="D51" s="74"/>
      <c r="E51" s="74"/>
      <c r="F51" s="74"/>
      <c r="G51" s="74"/>
      <c r="H51" s="137"/>
    </row>
    <row r="52" spans="1:8" ht="12.75">
      <c r="A52" s="74"/>
      <c r="B52" s="74"/>
      <c r="C52" s="74"/>
      <c r="D52" s="74"/>
      <c r="E52" s="74"/>
      <c r="F52" s="74"/>
      <c r="G52" s="74"/>
      <c r="H52" s="137"/>
    </row>
    <row r="53" spans="1:8" ht="12.75">
      <c r="A53" s="74"/>
      <c r="B53" s="74"/>
      <c r="C53" s="74"/>
      <c r="D53" s="74"/>
      <c r="E53" s="74"/>
      <c r="F53" s="74"/>
      <c r="G53" s="74"/>
      <c r="H53" s="137"/>
    </row>
    <row r="54" spans="1:8" ht="12.75">
      <c r="A54" s="74"/>
      <c r="B54" s="74"/>
      <c r="C54" s="74"/>
      <c r="D54" s="74"/>
      <c r="E54" s="74"/>
      <c r="F54" s="74"/>
      <c r="G54" s="74"/>
      <c r="H54" s="137"/>
    </row>
    <row r="55" spans="1:8" ht="12.75">
      <c r="A55" s="74"/>
      <c r="B55" s="74"/>
      <c r="C55" s="74"/>
      <c r="D55" s="74"/>
      <c r="E55" s="74"/>
      <c r="F55" s="74"/>
      <c r="G55" s="74"/>
      <c r="H55" s="137"/>
    </row>
    <row r="56" spans="1:8" ht="12.75">
      <c r="A56" s="74"/>
      <c r="B56" s="74"/>
      <c r="C56" s="74"/>
      <c r="D56" s="74"/>
      <c r="E56" s="74"/>
      <c r="F56" s="74"/>
      <c r="G56" s="74"/>
      <c r="H56" s="137"/>
    </row>
    <row r="57" spans="1:8" ht="12.75">
      <c r="A57" s="74"/>
      <c r="B57" s="74"/>
      <c r="C57" s="74"/>
      <c r="D57" s="74"/>
      <c r="E57" s="74"/>
      <c r="F57" s="74"/>
      <c r="G57" s="74"/>
      <c r="H57" s="137"/>
    </row>
    <row r="58" spans="1:8" ht="12.75">
      <c r="A58" s="74"/>
      <c r="B58" s="74"/>
      <c r="C58" s="74"/>
      <c r="D58" s="74"/>
      <c r="E58" s="74"/>
      <c r="F58" s="74"/>
      <c r="G58" s="74"/>
      <c r="H58" s="137"/>
    </row>
    <row r="59" spans="1:8" ht="12.75">
      <c r="A59" s="74"/>
      <c r="B59" s="74"/>
      <c r="C59" s="74"/>
      <c r="D59" s="74"/>
      <c r="E59" s="74"/>
      <c r="F59" s="74"/>
      <c r="G59" s="74"/>
      <c r="H59" s="137"/>
    </row>
    <row r="60" spans="1:8" ht="12.75">
      <c r="A60" s="74"/>
      <c r="B60" s="74"/>
      <c r="C60" s="74"/>
      <c r="D60" s="74"/>
      <c r="E60" s="74"/>
      <c r="F60" s="74"/>
      <c r="G60" s="74"/>
      <c r="H60" s="137"/>
    </row>
    <row r="61" spans="1:8" ht="12.75">
      <c r="A61" s="74"/>
      <c r="B61" s="74"/>
      <c r="C61" s="74"/>
      <c r="D61" s="74"/>
      <c r="E61" s="74"/>
      <c r="F61" s="74"/>
      <c r="G61" s="74"/>
      <c r="H61" s="137"/>
    </row>
    <row r="62" spans="1:8" ht="12.75">
      <c r="A62" s="74"/>
      <c r="B62" s="74"/>
      <c r="C62" s="74"/>
      <c r="D62" s="74"/>
      <c r="E62" s="74"/>
      <c r="F62" s="74"/>
      <c r="G62" s="74"/>
      <c r="H62" s="137"/>
    </row>
    <row r="63" spans="1:8" ht="12.75">
      <c r="A63" s="74"/>
      <c r="B63" s="74"/>
      <c r="C63" s="74"/>
      <c r="D63" s="74"/>
      <c r="E63" s="74"/>
      <c r="F63" s="74"/>
      <c r="G63" s="74"/>
      <c r="H63" s="137"/>
    </row>
    <row r="64" spans="1:8" ht="13.5" thickBot="1">
      <c r="A64" s="74"/>
      <c r="B64" s="74"/>
      <c r="C64" s="74"/>
      <c r="D64" s="74"/>
      <c r="E64" s="74"/>
      <c r="F64" s="74"/>
      <c r="G64" s="74"/>
      <c r="H64" s="137"/>
    </row>
    <row r="65" spans="5:8" ht="3.75" customHeight="1" thickTop="1">
      <c r="E65" s="75"/>
      <c r="F65" s="76"/>
      <c r="G65" s="76"/>
      <c r="H65" s="176"/>
    </row>
    <row r="66" spans="1:8" ht="19.5" thickBot="1">
      <c r="A66" s="165" t="s">
        <v>16</v>
      </c>
      <c r="B66" s="165"/>
      <c r="C66" s="165"/>
      <c r="D66" s="165"/>
      <c r="E66" s="166"/>
      <c r="F66" s="167"/>
      <c r="G66" s="167"/>
      <c r="H66" s="177"/>
    </row>
    <row r="67" ht="5.25" customHeight="1" thickTop="1"/>
    <row r="68" spans="1:4" ht="12.75">
      <c r="A68" s="83"/>
      <c r="B68" s="83"/>
      <c r="C68" s="83"/>
      <c r="D68" s="83"/>
    </row>
    <row r="72" ht="15">
      <c r="G72" s="84" t="s">
        <v>24</v>
      </c>
    </row>
  </sheetData>
  <sheetProtection/>
  <mergeCells count="1">
    <mergeCell ref="B12:G17"/>
  </mergeCells>
  <printOptions horizontalCentered="1"/>
  <pageMargins left="0.5905511811023623" right="0.1968503937007874" top="0.1968503937007874" bottom="0.4724409448818898" header="0.5118110236220472" footer="0.1968503937007874"/>
  <pageSetup fitToHeight="1" fitToWidth="1" horizontalDpi="180" verticalDpi="180" orientation="landscape" paperSize="9" scale="56" r:id="rId2"/>
  <headerFooter alignWithMargins="0">
    <oddFooter>&amp;R&amp;F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F33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9.421875" style="52" customWidth="1"/>
    <col min="2" max="2" width="17.28125" style="52" customWidth="1"/>
    <col min="3" max="3" width="19.28125" style="52" customWidth="1"/>
    <col min="4" max="4" width="21.00390625" style="52" customWidth="1"/>
    <col min="5" max="5" width="19.57421875" style="52" customWidth="1"/>
    <col min="6" max="6" width="26.140625" style="52" customWidth="1"/>
  </cols>
  <sheetData>
    <row r="1" ht="12.75"/>
    <row r="2" ht="12.75"/>
    <row r="3" ht="12.75">
      <c r="F3" s="53"/>
    </row>
    <row r="4" ht="12.75">
      <c r="F4" s="53" t="s">
        <v>168</v>
      </c>
    </row>
    <row r="5" spans="1:6" ht="16.5">
      <c r="A5" s="55"/>
      <c r="B5" s="55"/>
      <c r="D5" s="57" t="s">
        <v>169</v>
      </c>
      <c r="F5" s="51"/>
    </row>
    <row r="6" ht="13.5" thickBot="1"/>
    <row r="7" spans="1:6" ht="19.5" thickBot="1" thickTop="1">
      <c r="A7" s="64" t="s">
        <v>5</v>
      </c>
      <c r="B7" s="64"/>
      <c r="C7" s="188"/>
      <c r="D7" s="189"/>
      <c r="E7" s="66"/>
      <c r="F7" s="67"/>
    </row>
    <row r="8" ht="14.25" thickBot="1" thickTop="1"/>
    <row r="9" spans="1:6" ht="52.5" thickBot="1" thickTop="1">
      <c r="A9" s="68" t="s">
        <v>150</v>
      </c>
      <c r="B9" s="134" t="s">
        <v>151</v>
      </c>
      <c r="C9" s="69" t="s">
        <v>170</v>
      </c>
      <c r="D9" s="69" t="s">
        <v>171</v>
      </c>
      <c r="E9" s="69" t="s">
        <v>172</v>
      </c>
      <c r="F9" s="70" t="s">
        <v>166</v>
      </c>
    </row>
    <row r="10" spans="1:6" ht="13.5" thickTop="1">
      <c r="A10" s="135">
        <v>1</v>
      </c>
      <c r="B10" s="154">
        <v>40000</v>
      </c>
      <c r="C10" s="141">
        <v>1537.95</v>
      </c>
      <c r="D10" s="141">
        <f>'TABELLA 4'!F12</f>
        <v>0</v>
      </c>
      <c r="E10" s="140">
        <v>0</v>
      </c>
      <c r="F10" s="141">
        <f>C10+D10+E10</f>
        <v>1537.95</v>
      </c>
    </row>
    <row r="11" spans="1:6" ht="12.75">
      <c r="A11" s="135">
        <v>2</v>
      </c>
      <c r="B11" s="154">
        <v>80000</v>
      </c>
      <c r="C11" s="141">
        <v>4950.7025536</v>
      </c>
      <c r="D11" s="141">
        <f>'TABELLA 4'!F13</f>
        <v>5106.891428569375</v>
      </c>
      <c r="E11" s="140">
        <v>0</v>
      </c>
      <c r="F11" s="141">
        <f>C11+D11+E11</f>
        <v>10057.593982169376</v>
      </c>
    </row>
    <row r="12" spans="1:6" ht="12.75">
      <c r="A12" s="135">
        <v>3</v>
      </c>
      <c r="B12" s="154">
        <v>120000</v>
      </c>
      <c r="C12" s="141">
        <v>4950.7025536</v>
      </c>
      <c r="D12" s="141">
        <f>'TABELLA 4'!F14</f>
        <v>5584.341428569375</v>
      </c>
      <c r="E12" s="140">
        <v>0</v>
      </c>
      <c r="F12" s="141">
        <f>C12+D12+E12</f>
        <v>10535.043982169376</v>
      </c>
    </row>
    <row r="13" spans="1:6" ht="12.75">
      <c r="A13" s="135">
        <v>4</v>
      </c>
      <c r="B13" s="154">
        <v>160000</v>
      </c>
      <c r="C13" s="137" t="s">
        <v>42</v>
      </c>
      <c r="D13" s="137" t="s">
        <v>42</v>
      </c>
      <c r="E13" s="140">
        <v>0</v>
      </c>
      <c r="F13" s="141">
        <v>0</v>
      </c>
    </row>
    <row r="14" spans="1:6" ht="12.75">
      <c r="A14" s="135">
        <v>5</v>
      </c>
      <c r="B14" s="153">
        <v>200000</v>
      </c>
      <c r="C14" s="137" t="s">
        <v>42</v>
      </c>
      <c r="D14" s="137" t="s">
        <v>42</v>
      </c>
      <c r="E14" s="151">
        <f>+'TABELLA 5'!H18</f>
        <v>1014.5666428569376</v>
      </c>
      <c r="F14" s="141">
        <f>+E14</f>
        <v>1014.5666428569376</v>
      </c>
    </row>
    <row r="15" spans="1:6" ht="12.75">
      <c r="A15" s="135">
        <v>6</v>
      </c>
      <c r="B15" s="71">
        <v>240000</v>
      </c>
      <c r="C15" s="137" t="s">
        <v>42</v>
      </c>
      <c r="D15" s="137" t="s">
        <v>42</v>
      </c>
      <c r="E15" s="151">
        <f>+'TABELLA 5'!H19</f>
        <v>1045.4416428569375</v>
      </c>
      <c r="F15" s="141">
        <f aca="true" t="shared" si="0" ref="F15:F24">+E15</f>
        <v>1045.4416428569375</v>
      </c>
    </row>
    <row r="16" spans="1:6" ht="12.75">
      <c r="A16" s="135">
        <v>7</v>
      </c>
      <c r="B16" s="71">
        <v>280000</v>
      </c>
      <c r="C16" s="137" t="s">
        <v>42</v>
      </c>
      <c r="D16" s="137" t="s">
        <v>42</v>
      </c>
      <c r="E16" s="151">
        <f>+'TABELLA 5'!H20</f>
        <v>1072.9916428569381</v>
      </c>
      <c r="F16" s="141">
        <f t="shared" si="0"/>
        <v>1072.9916428569381</v>
      </c>
    </row>
    <row r="17" spans="1:6" ht="12.75">
      <c r="A17" s="135">
        <v>8</v>
      </c>
      <c r="B17" s="71">
        <v>320000</v>
      </c>
      <c r="C17" s="137" t="s">
        <v>42</v>
      </c>
      <c r="D17" s="137" t="s">
        <v>42</v>
      </c>
      <c r="E17" s="151">
        <f>+'TABELLA 5'!H21</f>
        <v>1147.6166428569381</v>
      </c>
      <c r="F17" s="141">
        <f t="shared" si="0"/>
        <v>1147.6166428569381</v>
      </c>
    </row>
    <row r="18" spans="1:6" ht="12.75">
      <c r="A18" s="135">
        <v>9</v>
      </c>
      <c r="B18" s="71">
        <v>360000</v>
      </c>
      <c r="C18" s="137" t="s">
        <v>42</v>
      </c>
      <c r="D18" s="137" t="s">
        <v>42</v>
      </c>
      <c r="E18" s="151">
        <f>+'TABELLA 5'!H22</f>
        <v>1178.4916428569381</v>
      </c>
      <c r="F18" s="141">
        <f t="shared" si="0"/>
        <v>1178.4916428569381</v>
      </c>
    </row>
    <row r="19" spans="1:6" ht="12.75">
      <c r="A19" s="135">
        <v>10</v>
      </c>
      <c r="B19" s="71">
        <v>400000</v>
      </c>
      <c r="C19" s="137" t="s">
        <v>42</v>
      </c>
      <c r="D19" s="137" t="s">
        <v>42</v>
      </c>
      <c r="E19" s="151">
        <f>+'TABELLA 5'!H23</f>
        <v>1206.0416428569379</v>
      </c>
      <c r="F19" s="141">
        <f t="shared" si="0"/>
        <v>1206.0416428569379</v>
      </c>
    </row>
    <row r="20" spans="1:6" ht="12.75">
      <c r="A20" s="135">
        <v>11</v>
      </c>
      <c r="B20" s="71">
        <v>440000</v>
      </c>
      <c r="C20" s="137" t="s">
        <v>42</v>
      </c>
      <c r="D20" s="137" t="s">
        <v>42</v>
      </c>
      <c r="E20" s="151">
        <f>+'TABELLA 5'!H24</f>
        <v>1718.1666428569379</v>
      </c>
      <c r="F20" s="141">
        <f t="shared" si="0"/>
        <v>1718.1666428569379</v>
      </c>
    </row>
    <row r="21" spans="1:6" ht="12.75">
      <c r="A21" s="135">
        <v>12</v>
      </c>
      <c r="B21" s="71">
        <v>480000</v>
      </c>
      <c r="C21" s="137" t="s">
        <v>42</v>
      </c>
      <c r="D21" s="137" t="s">
        <v>42</v>
      </c>
      <c r="E21" s="151">
        <f>+'TABELLA 5'!H25</f>
        <v>1745.716642856938</v>
      </c>
      <c r="F21" s="141">
        <f t="shared" si="0"/>
        <v>1745.716642856938</v>
      </c>
    </row>
    <row r="22" spans="1:6" ht="12.75">
      <c r="A22" s="149">
        <v>13</v>
      </c>
      <c r="B22" s="71">
        <v>520000</v>
      </c>
      <c r="C22" s="137" t="s">
        <v>42</v>
      </c>
      <c r="D22" s="137" t="s">
        <v>42</v>
      </c>
      <c r="E22" s="151">
        <f>+'TABELLA 5'!H26</f>
        <v>1773.266642856938</v>
      </c>
      <c r="F22" s="141">
        <f t="shared" si="0"/>
        <v>1773.266642856938</v>
      </c>
    </row>
    <row r="23" spans="1:6" ht="12.75">
      <c r="A23" s="149">
        <v>14</v>
      </c>
      <c r="B23" s="71">
        <v>560000</v>
      </c>
      <c r="C23" s="137" t="s">
        <v>42</v>
      </c>
      <c r="D23" s="137" t="s">
        <v>42</v>
      </c>
      <c r="E23" s="151">
        <f>+'TABELLA 5'!H27</f>
        <v>1804.141642856938</v>
      </c>
      <c r="F23" s="141">
        <f t="shared" si="0"/>
        <v>1804.141642856938</v>
      </c>
    </row>
    <row r="24" spans="1:6" ht="12.75">
      <c r="A24" s="149">
        <v>15</v>
      </c>
      <c r="B24" s="71">
        <v>600000</v>
      </c>
      <c r="C24" s="137" t="s">
        <v>42</v>
      </c>
      <c r="D24" s="137" t="s">
        <v>42</v>
      </c>
      <c r="E24" s="151">
        <f>+'TABELLA 5'!H28</f>
        <v>1835.0166428569385</v>
      </c>
      <c r="F24" s="141">
        <f t="shared" si="0"/>
        <v>1835.0166428569385</v>
      </c>
    </row>
    <row r="25" spans="1:6" ht="12.75">
      <c r="A25" s="137" t="s">
        <v>42</v>
      </c>
      <c r="B25" s="137" t="s">
        <v>42</v>
      </c>
      <c r="C25" s="137" t="s">
        <v>42</v>
      </c>
      <c r="D25" s="137" t="s">
        <v>42</v>
      </c>
      <c r="E25" s="151"/>
      <c r="F25" s="155"/>
    </row>
    <row r="26" spans="1:6" ht="13.5" thickBot="1">
      <c r="A26" s="74"/>
      <c r="B26" s="74"/>
      <c r="C26" s="74"/>
      <c r="D26" s="74"/>
      <c r="E26" s="74"/>
      <c r="F26" s="74"/>
    </row>
    <row r="27" spans="3:6" ht="13.5" thickTop="1">
      <c r="C27" s="75"/>
      <c r="D27" s="76"/>
      <c r="E27" s="76"/>
      <c r="F27" s="77"/>
    </row>
    <row r="28" spans="1:6" ht="19.5" thickBot="1">
      <c r="A28" s="78" t="s">
        <v>16</v>
      </c>
      <c r="B28" s="78"/>
      <c r="C28" s="156">
        <f>SUM(C10:C27)</f>
        <v>11439.355107200001</v>
      </c>
      <c r="D28" s="156">
        <f>SUM(D10:D27)</f>
        <v>10691.232857138752</v>
      </c>
      <c r="E28" s="156">
        <f>SUM(E10:E27)</f>
        <v>15541.458071426317</v>
      </c>
      <c r="F28" s="157">
        <f>SUM(F10:F27)</f>
        <v>37672.04603576506</v>
      </c>
    </row>
    <row r="29" spans="1:2" ht="13.5" thickTop="1">
      <c r="A29" s="83"/>
      <c r="B29" s="83"/>
    </row>
    <row r="30" ht="12.75">
      <c r="A30" s="52" t="s">
        <v>173</v>
      </c>
    </row>
    <row r="31" ht="15">
      <c r="E31" s="84" t="s">
        <v>24</v>
      </c>
    </row>
    <row r="33" ht="15">
      <c r="E33" s="85"/>
    </row>
  </sheetData>
  <sheetProtection/>
  <mergeCells count="1">
    <mergeCell ref="C7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w057</dc:creator>
  <cp:keywords/>
  <dc:description/>
  <cp:lastModifiedBy>u915</cp:lastModifiedBy>
  <cp:lastPrinted>2019-01-28T15:45:42Z</cp:lastPrinted>
  <dcterms:created xsi:type="dcterms:W3CDTF">2019-01-25T07:26:26Z</dcterms:created>
  <dcterms:modified xsi:type="dcterms:W3CDTF">2019-01-28T15:46:01Z</dcterms:modified>
  <cp:category/>
  <cp:version/>
  <cp:contentType/>
  <cp:contentStatus/>
</cp:coreProperties>
</file>